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ur20\users$\DEPONDTI\Documents\Tijdelijk\180914-Vlaamse IFIC\tool\"/>
    </mc:Choice>
  </mc:AlternateContent>
  <xr:revisionPtr revIDLastSave="0" documentId="10_ncr:100000_{55E9280C-2CFC-4BE1-B036-23E2C7A8437E}" xr6:coauthVersionLast="31" xr6:coauthVersionMax="31" xr10:uidLastSave="{00000000-0000-0000-0000-000000000000}"/>
  <workbookProtection workbookAlgorithmName="SHA-512" workbookHashValue="o1LtzBrvJprdZqSn9o4/2CLsNJLCZ7EFkaUj/oqW1Qkri32ugNi4MdPJnldV3Bf9n4VEcsrzilOfakU0S8SrjQ==" workbookSaltValue="DhF60hqFbvEUPMozQ6J9NQ==" workbookSpinCount="100000" lockStructure="1"/>
  <bookViews>
    <workbookView xWindow="0" yWindow="0" windowWidth="28800" windowHeight="13230" firstSheet="3" activeTab="3" xr2:uid="{00000000-000D-0000-FFFF-FFFF00000000}"/>
  </bookViews>
  <sheets>
    <sheet name="doelbarema's geïndex.-waarden" sheetId="1" state="hidden" r:id="rId1"/>
    <sheet name="OOB-barema's geind.-waarden" sheetId="2" state="hidden" r:id="rId2"/>
    <sheet name="andere basisgegevens" sheetId="3" state="hidden" r:id="rId3"/>
    <sheet name="calcul barème IFIC" sheetId="5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D39" i="1" s="1"/>
  <c r="D40" i="1" s="1"/>
  <c r="D41" i="1" s="1"/>
  <c r="D42" i="1" s="1"/>
  <c r="D43" i="1" s="1"/>
  <c r="D44" i="1" s="1"/>
  <c r="D45" i="1" s="1"/>
  <c r="D46" i="1" s="1"/>
  <c r="D47" i="1" s="1"/>
  <c r="E38" i="1"/>
  <c r="F38" i="1"/>
  <c r="G38" i="1"/>
  <c r="G39" i="1" s="1"/>
  <c r="G40" i="1" s="1"/>
  <c r="G41" i="1" s="1"/>
  <c r="G42" i="1" s="1"/>
  <c r="G43" i="1" s="1"/>
  <c r="G44" i="1" s="1"/>
  <c r="G45" i="1" s="1"/>
  <c r="G46" i="1" s="1"/>
  <c r="G47" i="1" s="1"/>
  <c r="H38" i="1"/>
  <c r="H39" i="1" s="1"/>
  <c r="H40" i="1" s="1"/>
  <c r="H41" i="1" s="1"/>
  <c r="H42" i="1" s="1"/>
  <c r="H43" i="1" s="1"/>
  <c r="H44" i="1" s="1"/>
  <c r="H45" i="1" s="1"/>
  <c r="H46" i="1" s="1"/>
  <c r="H47" i="1" s="1"/>
  <c r="I38" i="1"/>
  <c r="I39" i="1" s="1"/>
  <c r="I40" i="1" s="1"/>
  <c r="I41" i="1" s="1"/>
  <c r="I42" i="1" s="1"/>
  <c r="I43" i="1" s="1"/>
  <c r="I44" i="1" s="1"/>
  <c r="I45" i="1" s="1"/>
  <c r="I46" i="1" s="1"/>
  <c r="I47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K38" i="1"/>
  <c r="L38" i="1"/>
  <c r="L39" i="1" s="1"/>
  <c r="L40" i="1" s="1"/>
  <c r="L41" i="1" s="1"/>
  <c r="L42" i="1" s="1"/>
  <c r="L43" i="1" s="1"/>
  <c r="L44" i="1" s="1"/>
  <c r="L45" i="1" s="1"/>
  <c r="L46" i="1" s="1"/>
  <c r="L47" i="1" s="1"/>
  <c r="M38" i="1"/>
  <c r="N38" i="1"/>
  <c r="N39" i="1" s="1"/>
  <c r="N40" i="1" s="1"/>
  <c r="N41" i="1" s="1"/>
  <c r="N42" i="1" s="1"/>
  <c r="N43" i="1" s="1"/>
  <c r="N44" i="1" s="1"/>
  <c r="N45" i="1" s="1"/>
  <c r="N46" i="1" s="1"/>
  <c r="N47" i="1" s="1"/>
  <c r="O38" i="1"/>
  <c r="O39" i="1" s="1"/>
  <c r="O40" i="1" s="1"/>
  <c r="O41" i="1" s="1"/>
  <c r="O42" i="1" s="1"/>
  <c r="O43" i="1" s="1"/>
  <c r="O44" i="1" s="1"/>
  <c r="O45" i="1" s="1"/>
  <c r="O46" i="1" s="1"/>
  <c r="O47" i="1" s="1"/>
  <c r="P38" i="1"/>
  <c r="P39" i="1" s="1"/>
  <c r="P40" i="1" s="1"/>
  <c r="P41" i="1" s="1"/>
  <c r="P42" i="1" s="1"/>
  <c r="P43" i="1" s="1"/>
  <c r="P44" i="1" s="1"/>
  <c r="P45" i="1" s="1"/>
  <c r="P46" i="1" s="1"/>
  <c r="P47" i="1" s="1"/>
  <c r="Q38" i="1"/>
  <c r="Q39" i="1" s="1"/>
  <c r="Q40" i="1" s="1"/>
  <c r="Q41" i="1" s="1"/>
  <c r="Q42" i="1" s="1"/>
  <c r="Q43" i="1" s="1"/>
  <c r="Q44" i="1" s="1"/>
  <c r="Q45" i="1" s="1"/>
  <c r="Q46" i="1" s="1"/>
  <c r="Q47" i="1" s="1"/>
  <c r="R38" i="1"/>
  <c r="R39" i="1" s="1"/>
  <c r="R40" i="1" s="1"/>
  <c r="R41" i="1" s="1"/>
  <c r="R42" i="1" s="1"/>
  <c r="R43" i="1" s="1"/>
  <c r="R44" i="1" s="1"/>
  <c r="R45" i="1" s="1"/>
  <c r="R46" i="1" s="1"/>
  <c r="R47" i="1" s="1"/>
  <c r="S38" i="1"/>
  <c r="C39" i="1"/>
  <c r="E39" i="1"/>
  <c r="F39" i="1"/>
  <c r="F40" i="1" s="1"/>
  <c r="F41" i="1" s="1"/>
  <c r="F42" i="1" s="1"/>
  <c r="F43" i="1" s="1"/>
  <c r="F44" i="1" s="1"/>
  <c r="F45" i="1" s="1"/>
  <c r="F46" i="1" s="1"/>
  <c r="F47" i="1" s="1"/>
  <c r="K39" i="1"/>
  <c r="K40" i="1" s="1"/>
  <c r="K41" i="1" s="1"/>
  <c r="K42" i="1" s="1"/>
  <c r="K43" i="1" s="1"/>
  <c r="K44" i="1" s="1"/>
  <c r="K45" i="1" s="1"/>
  <c r="K46" i="1" s="1"/>
  <c r="K47" i="1" s="1"/>
  <c r="M39" i="1"/>
  <c r="M40" i="1" s="1"/>
  <c r="M41" i="1" s="1"/>
  <c r="M42" i="1" s="1"/>
  <c r="M43" i="1" s="1"/>
  <c r="M44" i="1" s="1"/>
  <c r="M45" i="1" s="1"/>
  <c r="M46" i="1" s="1"/>
  <c r="M47" i="1" s="1"/>
  <c r="S39" i="1"/>
  <c r="C40" i="1"/>
  <c r="E40" i="1"/>
  <c r="E41" i="1" s="1"/>
  <c r="E42" i="1" s="1"/>
  <c r="E43" i="1" s="1"/>
  <c r="E44" i="1" s="1"/>
  <c r="E45" i="1" s="1"/>
  <c r="E46" i="1" s="1"/>
  <c r="E47" i="1" s="1"/>
  <c r="S40" i="1"/>
  <c r="S41" i="1" s="1"/>
  <c r="S42" i="1" s="1"/>
  <c r="S43" i="1" s="1"/>
  <c r="S44" i="1" s="1"/>
  <c r="S45" i="1" s="1"/>
  <c r="S46" i="1" s="1"/>
  <c r="S47" i="1" s="1"/>
  <c r="C41" i="1"/>
  <c r="C42" i="1" s="1"/>
  <c r="C43" i="1" s="1"/>
  <c r="C44" i="1" s="1"/>
  <c r="C45" i="1" s="1"/>
  <c r="C46" i="1" s="1"/>
  <c r="C47" i="1" s="1"/>
  <c r="B39" i="1"/>
  <c r="B40" i="1" s="1"/>
  <c r="B41" i="1" s="1"/>
  <c r="B42" i="1" s="1"/>
  <c r="B43" i="1" s="1"/>
  <c r="B44" i="1" s="1"/>
  <c r="B45" i="1" s="1"/>
  <c r="B46" i="1" s="1"/>
  <c r="B47" i="1" s="1"/>
  <c r="B38" i="1"/>
  <c r="G17" i="5" l="1"/>
  <c r="G20" i="5"/>
  <c r="H45" i="5"/>
  <c r="B12" i="3" l="1"/>
  <c r="B50" i="5" s="1"/>
  <c r="B11" i="3"/>
  <c r="B10" i="3"/>
  <c r="C51" i="5" l="1"/>
  <c r="C50" i="5"/>
  <c r="H49" i="5"/>
  <c r="I49" i="5"/>
  <c r="K49" i="5"/>
  <c r="E49" i="5"/>
  <c r="C49" i="5"/>
  <c r="H48" i="5"/>
  <c r="G49" i="5"/>
  <c r="V45" i="5" l="1"/>
  <c r="F45" i="5" l="1"/>
  <c r="N45" i="5"/>
  <c r="G21" i="5"/>
  <c r="G19" i="5"/>
  <c r="G18" i="5"/>
  <c r="G16" i="5"/>
  <c r="G15" i="5"/>
  <c r="R45" i="5" s="1"/>
  <c r="G14" i="5"/>
  <c r="E51" i="5"/>
  <c r="D50" i="5"/>
  <c r="H3" i="3"/>
  <c r="H4" i="3" l="1"/>
  <c r="D51" i="5"/>
  <c r="B51" i="5"/>
  <c r="H51" i="5"/>
  <c r="I51" i="5" s="1"/>
  <c r="K51" i="5" s="1"/>
  <c r="C52" i="5"/>
  <c r="F50" i="5"/>
  <c r="G50" i="5" s="1"/>
  <c r="J50" i="5" s="1"/>
  <c r="L50" i="5" s="1"/>
  <c r="E50" i="5"/>
  <c r="H50" i="5" s="1"/>
  <c r="H5" i="3"/>
  <c r="F51" i="5" l="1"/>
  <c r="G51" i="5" s="1"/>
  <c r="J51" i="5" s="1"/>
  <c r="L51" i="5" s="1"/>
  <c r="D53" i="5"/>
  <c r="B53" i="5"/>
  <c r="D52" i="5"/>
  <c r="B52" i="5"/>
  <c r="I50" i="5"/>
  <c r="K50" i="5" s="1"/>
  <c r="E52" i="5"/>
  <c r="H52" i="5" s="1"/>
  <c r="H6" i="3"/>
  <c r="C53" i="5"/>
  <c r="E53" i="5"/>
  <c r="F52" i="5" l="1"/>
  <c r="G52" i="5" s="1"/>
  <c r="J52" i="5" s="1"/>
  <c r="L52" i="5" s="1"/>
  <c r="D54" i="5"/>
  <c r="B54" i="5"/>
  <c r="H53" i="5"/>
  <c r="I53" i="5" s="1"/>
  <c r="K53" i="5" s="1"/>
  <c r="I52" i="5"/>
  <c r="K52" i="5" s="1"/>
  <c r="H7" i="3"/>
  <c r="C54" i="5"/>
  <c r="E54" i="5"/>
  <c r="F53" i="5"/>
  <c r="D55" i="5" l="1"/>
  <c r="B55" i="5"/>
  <c r="H54" i="5"/>
  <c r="I54" i="5" s="1"/>
  <c r="K54" i="5" s="1"/>
  <c r="G53" i="5"/>
  <c r="J53" i="5" s="1"/>
  <c r="L53" i="5" s="1"/>
  <c r="F54" i="5"/>
  <c r="G54" i="5" s="1"/>
  <c r="J54" i="5" s="1"/>
  <c r="H8" i="3"/>
  <c r="C55" i="5"/>
  <c r="E55" i="5"/>
  <c r="D56" i="5" l="1"/>
  <c r="B56" i="5"/>
  <c r="H55" i="5"/>
  <c r="I55" i="5" s="1"/>
  <c r="K55" i="5" s="1"/>
  <c r="L54" i="5"/>
  <c r="F55" i="5"/>
  <c r="H9" i="3"/>
  <c r="E56" i="5"/>
  <c r="C56" i="5"/>
  <c r="D57" i="5" l="1"/>
  <c r="B57" i="5"/>
  <c r="H56" i="5"/>
  <c r="G55" i="5"/>
  <c r="F56" i="5"/>
  <c r="H10" i="3"/>
  <c r="C57" i="5"/>
  <c r="E57" i="5"/>
  <c r="D58" i="5" l="1"/>
  <c r="B58" i="5"/>
  <c r="J55" i="5"/>
  <c r="L55" i="5" s="1"/>
  <c r="H57" i="5"/>
  <c r="G56" i="5"/>
  <c r="J56" i="5" s="1"/>
  <c r="L56" i="5" s="1"/>
  <c r="I56" i="5"/>
  <c r="K56" i="5" s="1"/>
  <c r="F57" i="5"/>
  <c r="H11" i="3"/>
  <c r="C58" i="5"/>
  <c r="E58" i="5"/>
  <c r="D59" i="5" l="1"/>
  <c r="B59" i="5"/>
  <c r="G57" i="5"/>
  <c r="J57" i="5" s="1"/>
  <c r="L57" i="5" s="1"/>
  <c r="H58" i="5"/>
  <c r="I57" i="5"/>
  <c r="K57" i="5" s="1"/>
  <c r="F58" i="5"/>
  <c r="H12" i="3"/>
  <c r="E59" i="5"/>
  <c r="C59" i="5"/>
  <c r="D60" i="5" l="1"/>
  <c r="B60" i="5"/>
  <c r="G58" i="5"/>
  <c r="J58" i="5" s="1"/>
  <c r="L58" i="5" s="1"/>
  <c r="I58" i="5"/>
  <c r="K58" i="5" s="1"/>
  <c r="H59" i="5"/>
  <c r="F59" i="5"/>
  <c r="H13" i="3"/>
  <c r="E60" i="5"/>
  <c r="C60" i="5"/>
  <c r="D61" i="5" l="1"/>
  <c r="B61" i="5"/>
  <c r="H60" i="5"/>
  <c r="G59" i="5"/>
  <c r="I59" i="5"/>
  <c r="K59" i="5" s="1"/>
  <c r="F60" i="5"/>
  <c r="H14" i="3"/>
  <c r="C61" i="5"/>
  <c r="E61" i="5"/>
  <c r="D62" i="5" l="1"/>
  <c r="B62" i="5"/>
  <c r="J59" i="5"/>
  <c r="L59" i="5" s="1"/>
  <c r="G60" i="5"/>
  <c r="J60" i="5" s="1"/>
  <c r="L60" i="5" s="1"/>
  <c r="H61" i="5"/>
  <c r="I60" i="5"/>
  <c r="K60" i="5" s="1"/>
  <c r="H15" i="3"/>
  <c r="C62" i="5"/>
  <c r="E62" i="5"/>
  <c r="F61" i="5"/>
  <c r="D63" i="5" l="1"/>
  <c r="B63" i="5"/>
  <c r="H62" i="5"/>
  <c r="I62" i="5" s="1"/>
  <c r="K62" i="5" s="1"/>
  <c r="I61" i="5"/>
  <c r="K61" i="5" s="1"/>
  <c r="G61" i="5"/>
  <c r="J61" i="5" s="1"/>
  <c r="L61" i="5" s="1"/>
  <c r="F62" i="5"/>
  <c r="H16" i="3"/>
  <c r="C63" i="5"/>
  <c r="E63" i="5"/>
  <c r="D64" i="5" l="1"/>
  <c r="B64" i="5"/>
  <c r="H63" i="5"/>
  <c r="I63" i="5" s="1"/>
  <c r="K63" i="5" s="1"/>
  <c r="G62" i="5"/>
  <c r="J62" i="5" s="1"/>
  <c r="L62" i="5" s="1"/>
  <c r="F63" i="5"/>
  <c r="H17" i="3"/>
  <c r="E64" i="5"/>
  <c r="C64" i="5"/>
  <c r="D65" i="5" l="1"/>
  <c r="B65" i="5"/>
  <c r="H64" i="5"/>
  <c r="I64" i="5" s="1"/>
  <c r="K64" i="5" s="1"/>
  <c r="G63" i="5"/>
  <c r="J63" i="5" s="1"/>
  <c r="L63" i="5" s="1"/>
  <c r="F64" i="5"/>
  <c r="H18" i="3"/>
  <c r="C65" i="5"/>
  <c r="E65" i="5"/>
  <c r="D66" i="5" l="1"/>
  <c r="B66" i="5"/>
  <c r="H65" i="5"/>
  <c r="I65" i="5" s="1"/>
  <c r="K65" i="5" s="1"/>
  <c r="G64" i="5"/>
  <c r="J64" i="5" s="1"/>
  <c r="L64" i="5" s="1"/>
  <c r="F65" i="5"/>
  <c r="H19" i="3"/>
  <c r="C66" i="5"/>
  <c r="E66" i="5"/>
  <c r="D67" i="5" l="1"/>
  <c r="B67" i="5"/>
  <c r="H66" i="5"/>
  <c r="G65" i="5"/>
  <c r="J65" i="5" s="1"/>
  <c r="L65" i="5" s="1"/>
  <c r="F66" i="5"/>
  <c r="H20" i="3"/>
  <c r="E67" i="5"/>
  <c r="C67" i="5"/>
  <c r="D68" i="5" l="1"/>
  <c r="B68" i="5"/>
  <c r="I66" i="5"/>
  <c r="K66" i="5" s="1"/>
  <c r="H67" i="5"/>
  <c r="G66" i="5"/>
  <c r="J66" i="5" s="1"/>
  <c r="L66" i="5" s="1"/>
  <c r="F67" i="5"/>
  <c r="H21" i="3"/>
  <c r="E68" i="5"/>
  <c r="C68" i="5"/>
  <c r="D69" i="5" l="1"/>
  <c r="B69" i="5"/>
  <c r="H68" i="5"/>
  <c r="I68" i="5" s="1"/>
  <c r="K68" i="5" s="1"/>
  <c r="G67" i="5"/>
  <c r="J67" i="5" s="1"/>
  <c r="L67" i="5" s="1"/>
  <c r="I67" i="5"/>
  <c r="K67" i="5" s="1"/>
  <c r="H22" i="3"/>
  <c r="C69" i="5"/>
  <c r="E69" i="5"/>
  <c r="F68" i="5"/>
  <c r="D70" i="5" l="1"/>
  <c r="B70" i="5"/>
  <c r="H69" i="5"/>
  <c r="I69" i="5" s="1"/>
  <c r="K69" i="5" s="1"/>
  <c r="G68" i="5"/>
  <c r="J68" i="5" s="1"/>
  <c r="L68" i="5" s="1"/>
  <c r="F69" i="5"/>
  <c r="H23" i="3"/>
  <c r="C70" i="5"/>
  <c r="E70" i="5"/>
  <c r="D71" i="5" l="1"/>
  <c r="B71" i="5"/>
  <c r="H70" i="5"/>
  <c r="I70" i="5" s="1"/>
  <c r="K70" i="5" s="1"/>
  <c r="G69" i="5"/>
  <c r="J69" i="5" s="1"/>
  <c r="L69" i="5" s="1"/>
  <c r="F70" i="5"/>
  <c r="H24" i="3"/>
  <c r="C71" i="5"/>
  <c r="E71" i="5"/>
  <c r="D72" i="5" l="1"/>
  <c r="B72" i="5"/>
  <c r="H71" i="5"/>
  <c r="G70" i="5"/>
  <c r="J70" i="5" s="1"/>
  <c r="L70" i="5" s="1"/>
  <c r="F71" i="5"/>
  <c r="H25" i="3"/>
  <c r="E72" i="5"/>
  <c r="C72" i="5"/>
  <c r="D73" i="5" l="1"/>
  <c r="B73" i="5"/>
  <c r="H72" i="5"/>
  <c r="I72" i="5" s="1"/>
  <c r="K72" i="5" s="1"/>
  <c r="G71" i="5"/>
  <c r="J71" i="5" s="1"/>
  <c r="L71" i="5" s="1"/>
  <c r="I71" i="5"/>
  <c r="K71" i="5" s="1"/>
  <c r="F72" i="5"/>
  <c r="H26" i="3"/>
  <c r="C73" i="5"/>
  <c r="E73" i="5"/>
  <c r="D74" i="5" l="1"/>
  <c r="B74" i="5"/>
  <c r="H73" i="5"/>
  <c r="G72" i="5"/>
  <c r="J72" i="5" s="1"/>
  <c r="L72" i="5" s="1"/>
  <c r="I73" i="5"/>
  <c r="K73" i="5" s="1"/>
  <c r="F73" i="5"/>
  <c r="H27" i="3"/>
  <c r="C74" i="5"/>
  <c r="E74" i="5"/>
  <c r="D75" i="5" l="1"/>
  <c r="B75" i="5"/>
  <c r="H74" i="5"/>
  <c r="I74" i="5" s="1"/>
  <c r="K74" i="5" s="1"/>
  <c r="G73" i="5"/>
  <c r="J73" i="5" s="1"/>
  <c r="L73" i="5" s="1"/>
  <c r="H28" i="3"/>
  <c r="E75" i="5"/>
  <c r="C75" i="5"/>
  <c r="F74" i="5"/>
  <c r="D76" i="5" l="1"/>
  <c r="B76" i="5"/>
  <c r="H75" i="5"/>
  <c r="G74" i="5"/>
  <c r="J74" i="5" s="1"/>
  <c r="L74" i="5" s="1"/>
  <c r="F75" i="5"/>
  <c r="H29" i="3"/>
  <c r="E76" i="5"/>
  <c r="C76" i="5"/>
  <c r="D77" i="5" l="1"/>
  <c r="B77" i="5"/>
  <c r="H76" i="5"/>
  <c r="I76" i="5" s="1"/>
  <c r="K76" i="5" s="1"/>
  <c r="G75" i="5"/>
  <c r="J75" i="5" s="1"/>
  <c r="L75" i="5" s="1"/>
  <c r="I75" i="5"/>
  <c r="K75" i="5" s="1"/>
  <c r="F76" i="5"/>
  <c r="H30" i="3"/>
  <c r="C77" i="5"/>
  <c r="E77" i="5"/>
  <c r="D78" i="5" l="1"/>
  <c r="B78" i="5"/>
  <c r="H77" i="5"/>
  <c r="I77" i="5"/>
  <c r="K77" i="5" s="1"/>
  <c r="G76" i="5"/>
  <c r="J76" i="5" s="1"/>
  <c r="L76" i="5" s="1"/>
  <c r="F77" i="5"/>
  <c r="H31" i="3"/>
  <c r="C78" i="5"/>
  <c r="E78" i="5"/>
  <c r="D79" i="5" l="1"/>
  <c r="B79" i="5"/>
  <c r="H78" i="5"/>
  <c r="G77" i="5"/>
  <c r="J77" i="5" s="1"/>
  <c r="L77" i="5" s="1"/>
  <c r="I78" i="5"/>
  <c r="K78" i="5" s="1"/>
  <c r="F78" i="5"/>
  <c r="H32" i="3"/>
  <c r="C79" i="5"/>
  <c r="E79" i="5"/>
  <c r="D80" i="5" l="1"/>
  <c r="B80" i="5"/>
  <c r="H79" i="5"/>
  <c r="I79" i="5" s="1"/>
  <c r="K79" i="5" s="1"/>
  <c r="G78" i="5"/>
  <c r="J78" i="5" s="1"/>
  <c r="L78" i="5" s="1"/>
  <c r="H33" i="3"/>
  <c r="E80" i="5"/>
  <c r="C80" i="5"/>
  <c r="F79" i="5"/>
  <c r="D81" i="5" l="1"/>
  <c r="B81" i="5"/>
  <c r="H80" i="5"/>
  <c r="G79" i="5"/>
  <c r="J79" i="5" s="1"/>
  <c r="L79" i="5" s="1"/>
  <c r="H34" i="3"/>
  <c r="C81" i="5"/>
  <c r="E81" i="5"/>
  <c r="F80" i="5"/>
  <c r="D82" i="5" l="1"/>
  <c r="B82" i="5"/>
  <c r="H81" i="5"/>
  <c r="I81" i="5" s="1"/>
  <c r="K81" i="5" s="1"/>
  <c r="G80" i="5"/>
  <c r="J80" i="5" s="1"/>
  <c r="L80" i="5" s="1"/>
  <c r="I80" i="5"/>
  <c r="K80" i="5" s="1"/>
  <c r="F81" i="5"/>
  <c r="H35" i="3"/>
  <c r="C82" i="5"/>
  <c r="E82" i="5"/>
  <c r="D83" i="5" l="1"/>
  <c r="B83" i="5"/>
  <c r="H82" i="5"/>
  <c r="G81" i="5"/>
  <c r="J81" i="5" s="1"/>
  <c r="L81" i="5" s="1"/>
  <c r="I82" i="5"/>
  <c r="K82" i="5" s="1"/>
  <c r="F82" i="5"/>
  <c r="H36" i="3"/>
  <c r="E83" i="5"/>
  <c r="C83" i="5"/>
  <c r="D84" i="5" l="1"/>
  <c r="B84" i="5"/>
  <c r="H83" i="5"/>
  <c r="I83" i="5" s="1"/>
  <c r="K83" i="5" s="1"/>
  <c r="G82" i="5"/>
  <c r="J82" i="5" s="1"/>
  <c r="L82" i="5" s="1"/>
  <c r="F83" i="5"/>
  <c r="H37" i="3"/>
  <c r="E84" i="5"/>
  <c r="C84" i="5"/>
  <c r="D85" i="5" l="1"/>
  <c r="B85" i="5"/>
  <c r="H84" i="5"/>
  <c r="I84" i="5" s="1"/>
  <c r="K84" i="5" s="1"/>
  <c r="G83" i="5"/>
  <c r="J83" i="5" s="1"/>
  <c r="L83" i="5" s="1"/>
  <c r="F84" i="5"/>
  <c r="H38" i="3"/>
  <c r="C85" i="5"/>
  <c r="E85" i="5"/>
  <c r="D86" i="5" l="1"/>
  <c r="B86" i="5"/>
  <c r="H85" i="5"/>
  <c r="I85" i="5" s="1"/>
  <c r="K85" i="5" s="1"/>
  <c r="G84" i="5"/>
  <c r="J84" i="5" s="1"/>
  <c r="L84" i="5" s="1"/>
  <c r="F85" i="5"/>
  <c r="H39" i="3"/>
  <c r="C86" i="5"/>
  <c r="E86" i="5"/>
  <c r="D87" i="5" l="1"/>
  <c r="B87" i="5"/>
  <c r="H86" i="5"/>
  <c r="G85" i="5"/>
  <c r="J85" i="5" s="1"/>
  <c r="L85" i="5" s="1"/>
  <c r="I86" i="5"/>
  <c r="K86" i="5" s="1"/>
  <c r="F86" i="5"/>
  <c r="H40" i="3"/>
  <c r="C87" i="5"/>
  <c r="E87" i="5"/>
  <c r="D88" i="5" l="1"/>
  <c r="B88" i="5"/>
  <c r="H87" i="5"/>
  <c r="I87" i="5" s="1"/>
  <c r="K87" i="5" s="1"/>
  <c r="G86" i="5"/>
  <c r="J86" i="5" s="1"/>
  <c r="L86" i="5" s="1"/>
  <c r="F87" i="5"/>
  <c r="H41" i="3"/>
  <c r="E88" i="5"/>
  <c r="C88" i="5"/>
  <c r="D89" i="5" l="1"/>
  <c r="B89" i="5"/>
  <c r="H88" i="5"/>
  <c r="G87" i="5"/>
  <c r="J87" i="5" s="1"/>
  <c r="L87" i="5" s="1"/>
  <c r="H42" i="3"/>
  <c r="C89" i="5"/>
  <c r="E89" i="5"/>
  <c r="F88" i="5"/>
  <c r="D90" i="5" l="1"/>
  <c r="B90" i="5"/>
  <c r="H89" i="5"/>
  <c r="G88" i="5"/>
  <c r="J88" i="5" s="1"/>
  <c r="L88" i="5" s="1"/>
  <c r="I88" i="5"/>
  <c r="K88" i="5" s="1"/>
  <c r="F89" i="5"/>
  <c r="H43" i="3"/>
  <c r="C90" i="5"/>
  <c r="E90" i="5"/>
  <c r="D91" i="5" l="1"/>
  <c r="B91" i="5"/>
  <c r="H90" i="5"/>
  <c r="G89" i="5"/>
  <c r="J89" i="5" s="1"/>
  <c r="L89" i="5" s="1"/>
  <c r="I89" i="5"/>
  <c r="K89" i="5" s="1"/>
  <c r="F90" i="5"/>
  <c r="H44" i="3"/>
  <c r="E91" i="5"/>
  <c r="C91" i="5"/>
  <c r="D92" i="5" l="1"/>
  <c r="B92" i="5"/>
  <c r="H91" i="5"/>
  <c r="I91" i="5"/>
  <c r="K91" i="5" s="1"/>
  <c r="G90" i="5"/>
  <c r="J90" i="5" s="1"/>
  <c r="L90" i="5" s="1"/>
  <c r="I90" i="5"/>
  <c r="K90" i="5" s="1"/>
  <c r="F91" i="5"/>
  <c r="H45" i="3"/>
  <c r="E92" i="5"/>
  <c r="C92" i="5"/>
  <c r="D93" i="5" l="1"/>
  <c r="B93" i="5"/>
  <c r="H92" i="5"/>
  <c r="I92" i="5" s="1"/>
  <c r="K92" i="5" s="1"/>
  <c r="G91" i="5"/>
  <c r="J91" i="5" s="1"/>
  <c r="L91" i="5" s="1"/>
  <c r="F92" i="5"/>
  <c r="H46" i="3"/>
  <c r="C93" i="5"/>
  <c r="E93" i="5"/>
  <c r="D94" i="5" l="1"/>
  <c r="B94" i="5"/>
  <c r="H93" i="5"/>
  <c r="I93" i="5"/>
  <c r="K93" i="5" s="1"/>
  <c r="G92" i="5"/>
  <c r="J92" i="5" s="1"/>
  <c r="L92" i="5" s="1"/>
  <c r="F93" i="5"/>
  <c r="H47" i="3"/>
  <c r="C94" i="5"/>
  <c r="E94" i="5"/>
  <c r="D95" i="5" l="1"/>
  <c r="B95" i="5"/>
  <c r="G93" i="5"/>
  <c r="J93" i="5" s="1"/>
  <c r="L93" i="5" s="1"/>
  <c r="H94" i="5"/>
  <c r="F94" i="5"/>
  <c r="H48" i="3"/>
  <c r="H49" i="3" s="1"/>
  <c r="C95" i="5"/>
  <c r="E95" i="5"/>
  <c r="H95" i="5" l="1"/>
  <c r="G94" i="5"/>
  <c r="J94" i="5" s="1"/>
  <c r="L94" i="5" s="1"/>
  <c r="I94" i="5"/>
  <c r="K94" i="5" s="1"/>
  <c r="I95" i="5"/>
  <c r="K95" i="5" s="1"/>
  <c r="F95" i="5"/>
  <c r="G95" i="5" l="1"/>
  <c r="J95" i="5" s="1"/>
  <c r="L95" i="5" s="1"/>
</calcChain>
</file>

<file path=xl/sharedStrings.xml><?xml version="1.0" encoding="utf-8"?>
<sst xmlns="http://schemas.openxmlformats.org/spreadsheetml/2006/main" count="157" uniqueCount="152">
  <si>
    <t xml:space="preserve">1.62 </t>
  </si>
  <si>
    <t xml:space="preserve">1.63 </t>
  </si>
  <si>
    <t xml:space="preserve">1.66 </t>
  </si>
  <si>
    <t xml:space="preserve"> 1.78SP</t>
  </si>
  <si>
    <t>1.79</t>
  </si>
  <si>
    <t>1.80</t>
  </si>
  <si>
    <t xml:space="preserve">1.81 </t>
  </si>
  <si>
    <t>1.91</t>
  </si>
  <si>
    <t>1.92</t>
  </si>
  <si>
    <t>1.93</t>
  </si>
  <si>
    <t>1.94</t>
  </si>
  <si>
    <t>1.95</t>
  </si>
  <si>
    <t>Verhogingscoëfficiënt doelbarema's</t>
  </si>
  <si>
    <t>Verhogingscoëfficiënt OOB-barema's</t>
  </si>
  <si>
    <t>Bedragen van toepassing op basis van de spilindexoverschrijding van:</t>
  </si>
  <si>
    <t xml:space="preserve">1.61-1.77 </t>
  </si>
  <si>
    <t>HORZ.ZOEKEN-volgnummer</t>
  </si>
  <si>
    <t>delta-percentage</t>
  </si>
  <si>
    <t>versie berekeningstool</t>
  </si>
  <si>
    <t>IFIC-fase</t>
  </si>
  <si>
    <t>maandelijks premiebedrag bijzondere beroepstitel</t>
  </si>
  <si>
    <t>maandelijks premiebedrag bijzondere beroepsbekwaamheid</t>
  </si>
  <si>
    <t>jaarlijks premiebedrag bijzondere beroepsbekwaamheid</t>
  </si>
  <si>
    <t>jaarlijks premiebedrag bijzondere beroepstitel</t>
  </si>
  <si>
    <t>Toe te voegen bedrag BBT/BBK-premie</t>
  </si>
  <si>
    <t>Indexatiecoëfficiënt jaarlijkse BBT- &amp; BBK-premie</t>
  </si>
  <si>
    <t>onderstaande lijst niet schrappen!!</t>
  </si>
  <si>
    <t>Précisions</t>
  </si>
  <si>
    <t xml:space="preserve">Ce tableau ne peut calculer que le barème IFIC pour les travailleurs dont le barème de départ se compose uniquement d’avantages salariaux sectoriels. </t>
  </si>
  <si>
    <t>Ce tableau ne peut donc pas servir pour calculer le barème IFIC  pour les travailleurs dont le barème de départ se compose (partiellement) de :</t>
  </si>
  <si>
    <t>- un barème d’entreprise, ou un salaire mensuel « plat », sans échelle barémique ;</t>
  </si>
  <si>
    <t>- des suppléments qui ne sont pas définis au niveau sectoriel et forme une partie du barème de départ.</t>
  </si>
  <si>
    <t>Version</t>
  </si>
  <si>
    <t>Phase IFIC</t>
  </si>
  <si>
    <t>Pourcentage Delta</t>
  </si>
  <si>
    <t>Coefficient d’indexation, par rapport au dépassement de l’indice pivot</t>
  </si>
  <si>
    <t>Coefficient d’indexation barèmes PPS</t>
  </si>
  <si>
    <t>Coefficient d’indexation barèmes cibles</t>
  </si>
  <si>
    <t>Introduction des données</t>
  </si>
  <si>
    <t>Sélectionnez le barème de départ</t>
  </si>
  <si>
    <t>Quelques précisions sur la sélection du barème de départ</t>
  </si>
  <si>
    <t>Sélectionnez le barème avec AR, si le travailleur y a en principe droit, même si, entretemps, il n’en bénéficie plus à cause d’un dépassement du seuil salarial. Idem pour l’AF</t>
  </si>
  <si>
    <t>- Remarques sur l’allocation de résidence (AR) et l’allocation de foyer (AF) : depuis le barème 1.61-1.77, les droits à l’AR et à l’AF n’existe plus, en raison du montant des barèmes. - Depuis ce barème, la différence entre AR et AF disparaît de la liste des barème reprise ci-dessus.</t>
  </si>
  <si>
    <t>- Si l’on sélectionne un barème avec une PF, le CF sera automatiquement ajouté dès 18 ans d’ancienneté.</t>
  </si>
  <si>
    <t>-  L’AR, l’AF et le CF seront effacés automatiquement (et partiellement) pour les années d’ancienneté barémiques où cette opération est nécessaire.</t>
  </si>
  <si>
    <t>https://www.if-ic.org/fr/cp-330/eventail-de-fonctions</t>
  </si>
  <si>
    <t>Pourcentage d’occupation</t>
  </si>
  <si>
    <t>Barème de départ</t>
  </si>
  <si>
    <t>Barème cible</t>
  </si>
  <si>
    <t>% Delta</t>
  </si>
  <si>
    <t>Ancienneté barémique</t>
  </si>
  <si>
    <t>(Par mois)</t>
  </si>
  <si>
    <t xml:space="preserve">Barème de départ  </t>
  </si>
  <si>
    <t>(Salaire mensuel)</t>
  </si>
  <si>
    <t>Montant Delta</t>
  </si>
  <si>
    <t>Complet</t>
  </si>
  <si>
    <t>Barèmes IFIC</t>
  </si>
  <si>
    <t xml:space="preserve">(Salaire mensuel) </t>
  </si>
  <si>
    <t>(Salaire horaire)</t>
  </si>
  <si>
    <t>1.12 + AR</t>
  </si>
  <si>
    <t>1.14 + AR</t>
  </si>
  <si>
    <t>1.16 + AR</t>
  </si>
  <si>
    <t>1.18 + AR</t>
  </si>
  <si>
    <t>1.22 + AR</t>
  </si>
  <si>
    <t>1.24 + AR</t>
  </si>
  <si>
    <t>1.26 + AR</t>
  </si>
  <si>
    <t>1.30 + AR</t>
  </si>
  <si>
    <t>1.31 + AR</t>
  </si>
  <si>
    <t>1.35 + AR</t>
  </si>
  <si>
    <t>1.39 + AR</t>
  </si>
  <si>
    <t>1.40 + AR</t>
  </si>
  <si>
    <t>1.40-1.57 + AR</t>
  </si>
  <si>
    <t>1.43-1.55 + AR</t>
  </si>
  <si>
    <t>1.45 + AR</t>
  </si>
  <si>
    <t>1.47 + AR</t>
  </si>
  <si>
    <t>1.50 + AR</t>
  </si>
  <si>
    <t>1.53 + AR</t>
  </si>
  <si>
    <t>1.54 + AR</t>
  </si>
  <si>
    <t>1.55-1.61-1.77 + AR</t>
  </si>
  <si>
    <t xml:space="preserve"> 1.55 - 1.61 - 1.77 (+2J) + AR</t>
  </si>
  <si>
    <t>1.59 + AR</t>
  </si>
  <si>
    <t>1.12 + AF</t>
  </si>
  <si>
    <t>1.14 + AF</t>
  </si>
  <si>
    <t>1.16 + AF</t>
  </si>
  <si>
    <t>1.18 + AF</t>
  </si>
  <si>
    <t>1.22 + AF</t>
  </si>
  <si>
    <t>1.24 + AF</t>
  </si>
  <si>
    <t>1.26 + AF</t>
  </si>
  <si>
    <t>1.30 + AF</t>
  </si>
  <si>
    <t>1.31 + AF</t>
  </si>
  <si>
    <t>1.35 + AF</t>
  </si>
  <si>
    <t>1.39 + AF</t>
  </si>
  <si>
    <t>1.40 + AF</t>
  </si>
  <si>
    <t>1.40-1.57 + AF</t>
  </si>
  <si>
    <t>1.43-1.55 + AF</t>
  </si>
  <si>
    <t>1.45 + AF</t>
  </si>
  <si>
    <t>1.47 + AF</t>
  </si>
  <si>
    <t>1.50 + AF</t>
  </si>
  <si>
    <t>1.53 + AF</t>
  </si>
  <si>
    <t>1.54 + AF</t>
  </si>
  <si>
    <t>1.55-1.61-1.77 + AF</t>
  </si>
  <si>
    <t xml:space="preserve"> 1.55 - 1.61 - 1.77 (+2J) + AF</t>
  </si>
  <si>
    <t>1.59 + AF</t>
  </si>
  <si>
    <t>- Abréviations utilisées pour les suppléments : AR = Allocation de résidence ; AF = Allocation de foyer ; SF = Supplément de fonction ; CF = Complément de fonction</t>
  </si>
  <si>
    <t xml:space="preserve"> 1.78SP + SP (à partir 18j aussi:CF)</t>
  </si>
  <si>
    <t>1.79 + SP (à partir 18j aussi:CF)</t>
  </si>
  <si>
    <t>1.80 + SP (à partir 18j aussi:CF)</t>
  </si>
  <si>
    <t>Catégorie 4</t>
  </si>
  <si>
    <t>Catégorie 5</t>
  </si>
  <si>
    <t>Catégorie 6</t>
  </si>
  <si>
    <t>Catégorie 8</t>
  </si>
  <si>
    <t>Catégorie 10</t>
  </si>
  <si>
    <t>Catégorie 12</t>
  </si>
  <si>
    <t>Catégorie 14b</t>
  </si>
  <si>
    <t>Catégorie 15</t>
  </si>
  <si>
    <t>Catégorie 17</t>
  </si>
  <si>
    <t>Catégorie 19</t>
  </si>
  <si>
    <t>Catégorie 7</t>
  </si>
  <si>
    <t>Catégorie 9</t>
  </si>
  <si>
    <t>Catégorie 11</t>
  </si>
  <si>
    <t>Catégorie 13</t>
  </si>
  <si>
    <t>Catégorie 14</t>
  </si>
  <si>
    <t>Catégorie 16</t>
  </si>
  <si>
    <t>Catégorie 18</t>
  </si>
  <si>
    <t>Catégorie 20</t>
  </si>
  <si>
    <t>première phase</t>
  </si>
  <si>
    <t>droit à la prime QPP</t>
  </si>
  <si>
    <t>droit à la prime TPP</t>
  </si>
  <si>
    <t>Coefficient d’indexation primes TPP &amp; QPP</t>
  </si>
  <si>
    <t>instrument van toepassing voor bezoldigingen vanaf</t>
  </si>
  <si>
    <t>Ce tableau ne peut calculer qu'un barème IFIC basé sur un barème de départ et un barème cible</t>
  </si>
  <si>
    <t>Tableau applicable pour rémunerations à partir de:</t>
  </si>
  <si>
    <t>Pas de droit à une prime TPP ou QPP</t>
  </si>
  <si>
    <t>Droit à une prime annuelle TPP ou QPP?</t>
  </si>
  <si>
    <t>Sélectionnez le barème-cible</t>
  </si>
  <si>
    <t>Calcul du barème IFIC</t>
  </si>
  <si>
    <t>TPP = titre professionnel particulier, QPP = qualification professionelle particulière</t>
  </si>
  <si>
    <t>Calcul pro rata conformément aux intstructions de l'asbl IF-IC. Un nouveau calcul du barème IFIC est nécessaire suite à une modification du pourcentage d'occupation</t>
  </si>
  <si>
    <t>Lorsque la fonction de référence sectorielle ayant la catégorie la plus élevée est attribuée pour 70% ou plus du temps de travail d'un contrat =&gt; le barème IFIC correspondant à cette fonction s'applique pour la totalité de ce contrat</t>
  </si>
  <si>
    <t>La catégorie appartenant à une fonction de référence sectorielle est reprise sur le site de l’IF-IC :</t>
  </si>
  <si>
    <t xml:space="preserve"> 1.78SP + SP</t>
  </si>
  <si>
    <t>1.79 + SP</t>
  </si>
  <si>
    <t>1.80 + SP</t>
  </si>
  <si>
    <t>août 2018</t>
  </si>
  <si>
    <t>v1.4</t>
  </si>
  <si>
    <t>Tableau de calcul des barèmes IFIC services flamands de soins de santé privé (CP 330)</t>
  </si>
  <si>
    <t>(cf. CCT sectorielle du 5/4/2019)</t>
  </si>
  <si>
    <t>novembre 2019</t>
  </si>
  <si>
    <t>Remarques : le barème cible 14b (et non le 14) concerne les infirmiers, les accompagnateurs et les éducateurs avec un diplôme inférieur à un bachelier.</t>
  </si>
  <si>
    <r>
      <rPr>
        <sz val="11"/>
        <color theme="1"/>
        <rFont val="Wingdings"/>
        <charset val="2"/>
      </rPr>
      <t>G</t>
    </r>
    <r>
      <rPr>
        <i/>
        <sz val="11"/>
        <color theme="1"/>
        <rFont val="Calibri"/>
        <family val="2"/>
        <scheme val="minor"/>
      </rPr>
      <t xml:space="preserve"> Le travailleur ayant droit à un de ces deux primes à la date de 1 novembre 2019 n'a pas droit au barème IFIC</t>
    </r>
  </si>
  <si>
    <r>
      <rPr>
        <sz val="12"/>
        <color theme="1"/>
        <rFont val="Wingdings"/>
        <charset val="2"/>
      </rPr>
      <t>G</t>
    </r>
    <r>
      <rPr>
        <sz val="12"/>
        <color theme="1"/>
        <rFont val="Calibri"/>
        <family val="2"/>
        <charset val="2"/>
        <scheme val="minor"/>
      </rPr>
      <t xml:space="preserve">   Un travailleur ayant droit au barèmes IFIC selon le modèle salarial IFIC de la CCT du 4 avril 2019 </t>
    </r>
    <r>
      <rPr>
        <u/>
        <sz val="12"/>
        <color theme="1"/>
        <rFont val="Calibri"/>
        <family val="2"/>
        <scheme val="minor"/>
      </rPr>
      <t>ne bénéficie en principe plus des éléments suivants</t>
    </r>
    <r>
      <rPr>
        <sz val="12"/>
        <color theme="1"/>
        <rFont val="Calibri"/>
        <family val="2"/>
        <charset val="2"/>
        <scheme val="minor"/>
      </rPr>
      <t xml:space="preserve"> : allocation de résidence sectorielle et allocation de foyer sectorielle, prime de fonction sectorielle, complément de fonction sectoriel et les primes pour les titres (TTP) ou qualifications (QPP) professioneles particuliers.</t>
    </r>
  </si>
  <si>
    <r>
      <rPr>
        <sz val="12"/>
        <color theme="1"/>
        <rFont val="Wingdings"/>
        <charset val="2"/>
      </rPr>
      <t>G</t>
    </r>
    <r>
      <rPr>
        <sz val="12"/>
        <color theme="1"/>
        <rFont val="Calibri"/>
        <family val="2"/>
        <scheme val="minor"/>
      </rPr>
      <t xml:space="preserve">   le travailleur qui est entré en service avant le 1er novembre 2019, qui a choisi pour le barème IFIC et dont le barème de départ au moment du choix du barème de départ était supérieur au barème IFIC, </t>
    </r>
    <r>
      <rPr>
        <u/>
        <sz val="12"/>
        <color theme="1"/>
        <rFont val="Calibri"/>
        <family val="2"/>
        <scheme val="minor"/>
      </rPr>
      <t>basculera vers le barème IFIC le mois où le barème IFIC est supérieur au barème de départ</t>
    </r>
    <r>
      <rPr>
        <sz val="12"/>
        <color theme="1"/>
        <rFont val="Calibri"/>
        <family val="2"/>
        <scheme val="minor"/>
      </rPr>
      <t xml:space="preserve"> (avec un temps de travail identique).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</si>
</sst>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\ &quot;€&quot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Calibri"/>
      <family val="2"/>
      <charset val="2"/>
      <scheme val="minor"/>
    </font>
    <font>
      <sz val="12"/>
      <color theme="1"/>
      <name val="Calibri"/>
      <family val="2"/>
      <charset val="2"/>
      <scheme val="minor"/>
    </font>
    <font>
      <sz val="12"/>
      <color theme="1"/>
      <name val="Wingdings"/>
      <charset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17" fontId="0" fillId="2" borderId="7" xfId="0" quotePrefix="1" applyNumberFormat="1" applyFill="1" applyBorder="1"/>
    <xf numFmtId="164" fontId="0" fillId="2" borderId="7" xfId="0" applyNumberFormat="1" applyFill="1" applyBorder="1"/>
    <xf numFmtId="0" fontId="0" fillId="2" borderId="7" xfId="0" applyFill="1" applyBorder="1"/>
    <xf numFmtId="10" fontId="0" fillId="2" borderId="7" xfId="0" applyNumberFormat="1" applyFill="1" applyBorder="1"/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17" fontId="0" fillId="0" borderId="9" xfId="0" applyNumberFormat="1" applyBorder="1" applyProtection="1">
      <protection hidden="1"/>
    </xf>
    <xf numFmtId="164" fontId="0" fillId="0" borderId="9" xfId="0" applyNumberFormat="1" applyBorder="1" applyProtection="1">
      <protection hidden="1"/>
    </xf>
    <xf numFmtId="0" fontId="0" fillId="0" borderId="10" xfId="0" applyBorder="1" applyProtection="1">
      <protection hidden="1"/>
    </xf>
    <xf numFmtId="0" fontId="3" fillId="0" borderId="11" xfId="0" applyFont="1" applyBorder="1" applyProtection="1">
      <protection hidden="1"/>
    </xf>
    <xf numFmtId="0" fontId="0" fillId="0" borderId="0" xfId="0" applyBorder="1" applyProtection="1">
      <protection hidden="1"/>
    </xf>
    <xf numFmtId="17" fontId="0" fillId="0" borderId="0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0" borderId="12" xfId="0" applyBorder="1" applyProtection="1">
      <protection hidden="1"/>
    </xf>
    <xf numFmtId="0" fontId="3" fillId="0" borderId="11" xfId="0" quotePrefix="1" applyFont="1" applyBorder="1" applyProtection="1">
      <protection hidden="1"/>
    </xf>
    <xf numFmtId="0" fontId="3" fillId="0" borderId="13" xfId="0" quotePrefix="1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1" fillId="0" borderId="0" xfId="0" quotePrefix="1" applyFont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10" fontId="0" fillId="0" borderId="0" xfId="0" applyNumberFormat="1" applyBorder="1" applyAlignment="1" applyProtection="1">
      <alignment horizontal="right"/>
      <protection hidden="1"/>
    </xf>
    <xf numFmtId="17" fontId="0" fillId="0" borderId="0" xfId="0" applyNumberForma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0" fontId="0" fillId="0" borderId="13" xfId="0" applyBorder="1" applyProtection="1">
      <protection hidden="1"/>
    </xf>
    <xf numFmtId="17" fontId="0" fillId="0" borderId="14" xfId="0" applyNumberFormat="1" applyBorder="1" applyProtection="1">
      <protection hidden="1"/>
    </xf>
    <xf numFmtId="164" fontId="0" fillId="0" borderId="14" xfId="0" applyNumberFormat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2" fontId="0" fillId="0" borderId="14" xfId="0" applyNumberFormat="1" applyFill="1" applyBorder="1" applyProtection="1">
      <protection hidden="1"/>
    </xf>
    <xf numFmtId="0" fontId="0" fillId="0" borderId="19" xfId="0" applyBorder="1" applyProtection="1">
      <protection hidden="1"/>
    </xf>
    <xf numFmtId="0" fontId="4" fillId="0" borderId="19" xfId="0" applyFont="1" applyBorder="1" applyProtection="1">
      <protection hidden="1"/>
    </xf>
    <xf numFmtId="10" fontId="4" fillId="0" borderId="19" xfId="0" applyNumberFormat="1" applyFont="1" applyBorder="1" applyProtection="1">
      <protection hidden="1"/>
    </xf>
    <xf numFmtId="0" fontId="0" fillId="0" borderId="20" xfId="0" applyBorder="1" applyProtection="1">
      <protection hidden="1"/>
    </xf>
    <xf numFmtId="0" fontId="0" fillId="0" borderId="22" xfId="0" applyBorder="1" applyAlignment="1" applyProtection="1">
      <alignment horizontal="left" wrapText="1"/>
      <protection hidden="1"/>
    </xf>
    <xf numFmtId="165" fontId="0" fillId="0" borderId="11" xfId="0" applyNumberFormat="1" applyBorder="1" applyProtection="1">
      <protection hidden="1"/>
    </xf>
    <xf numFmtId="165" fontId="0" fillId="0" borderId="4" xfId="0" applyNumberFormat="1" applyBorder="1" applyProtection="1">
      <protection hidden="1"/>
    </xf>
    <xf numFmtId="165" fontId="0" fillId="0" borderId="26" xfId="0" applyNumberFormat="1" applyBorder="1" applyProtection="1">
      <protection hidden="1"/>
    </xf>
    <xf numFmtId="165" fontId="0" fillId="0" borderId="13" xfId="0" applyNumberFormat="1" applyBorder="1" applyProtection="1">
      <protection hidden="1"/>
    </xf>
    <xf numFmtId="165" fontId="0" fillId="0" borderId="5" xfId="0" applyNumberFormat="1" applyBorder="1" applyProtection="1">
      <protection hidden="1"/>
    </xf>
    <xf numFmtId="165" fontId="0" fillId="0" borderId="27" xfId="0" applyNumberFormat="1" applyBorder="1" applyProtection="1">
      <protection hidden="1"/>
    </xf>
    <xf numFmtId="165" fontId="0" fillId="0" borderId="0" xfId="0" applyNumberFormat="1" applyBorder="1" applyProtection="1">
      <protection hidden="1"/>
    </xf>
    <xf numFmtId="10" fontId="0" fillId="2" borderId="1" xfId="0" applyNumberFormat="1" applyFill="1" applyBorder="1" applyAlignment="1" applyProtection="1">
      <protection locked="0" hidden="1"/>
    </xf>
    <xf numFmtId="0" fontId="3" fillId="0" borderId="13" xfId="0" applyFont="1" applyBorder="1" applyProtection="1">
      <protection hidden="1"/>
    </xf>
    <xf numFmtId="10" fontId="0" fillId="0" borderId="13" xfId="0" applyNumberFormat="1" applyBorder="1" applyAlignment="1" applyProtection="1">
      <alignment horizontal="center"/>
      <protection hidden="1"/>
    </xf>
    <xf numFmtId="10" fontId="0" fillId="0" borderId="22" xfId="0" applyNumberFormat="1" applyBorder="1" applyAlignment="1" applyProtection="1">
      <alignment horizontal="center"/>
      <protection hidden="1"/>
    </xf>
    <xf numFmtId="165" fontId="3" fillId="0" borderId="21" xfId="0" applyNumberFormat="1" applyFont="1" applyBorder="1" applyProtection="1">
      <protection hidden="1"/>
    </xf>
    <xf numFmtId="165" fontId="3" fillId="0" borderId="22" xfId="0" applyNumberFormat="1" applyFont="1" applyBorder="1" applyProtection="1">
      <protection hidden="1"/>
    </xf>
    <xf numFmtId="9" fontId="3" fillId="0" borderId="13" xfId="0" applyNumberFormat="1" applyFont="1" applyBorder="1" applyAlignment="1" applyProtection="1">
      <alignment horizontal="center"/>
      <protection hidden="1"/>
    </xf>
    <xf numFmtId="10" fontId="3" fillId="0" borderId="13" xfId="0" applyNumberFormat="1" applyFont="1" applyBorder="1" applyAlignment="1" applyProtection="1">
      <alignment horizontal="center"/>
      <protection hidden="1"/>
    </xf>
    <xf numFmtId="165" fontId="3" fillId="0" borderId="11" xfId="0" applyNumberFormat="1" applyFont="1" applyBorder="1" applyProtection="1">
      <protection hidden="1"/>
    </xf>
    <xf numFmtId="165" fontId="3" fillId="0" borderId="13" xfId="0" applyNumberFormat="1" applyFont="1" applyBorder="1" applyProtection="1">
      <protection hidden="1"/>
    </xf>
    <xf numFmtId="9" fontId="0" fillId="0" borderId="23" xfId="0" applyNumberFormat="1" applyBorder="1" applyAlignment="1" applyProtection="1">
      <alignment horizontal="center"/>
      <protection hidden="1"/>
    </xf>
    <xf numFmtId="9" fontId="0" fillId="0" borderId="18" xfId="0" applyNumberFormat="1" applyBorder="1" applyAlignment="1" applyProtection="1">
      <alignment horizontal="center"/>
      <protection hidden="1"/>
    </xf>
    <xf numFmtId="0" fontId="0" fillId="0" borderId="11" xfId="0" applyFont="1" applyBorder="1" applyProtection="1">
      <protection hidden="1"/>
    </xf>
    <xf numFmtId="0" fontId="8" fillId="0" borderId="11" xfId="0" applyFont="1" applyBorder="1" applyProtection="1">
      <protection hidden="1"/>
    </xf>
    <xf numFmtId="0" fontId="11" fillId="0" borderId="0" xfId="0" applyFont="1" applyBorder="1" applyProtection="1">
      <protection hidden="1"/>
    </xf>
    <xf numFmtId="49" fontId="0" fillId="0" borderId="0" xfId="0" applyNumberFormat="1"/>
    <xf numFmtId="49" fontId="0" fillId="0" borderId="0" xfId="0" applyNumberFormat="1" applyFill="1" applyBorder="1" applyAlignment="1" applyProtection="1">
      <alignment horizontal="center"/>
      <protection hidden="1"/>
    </xf>
    <xf numFmtId="49" fontId="0" fillId="0" borderId="19" xfId="0" applyNumberFormat="1" applyBorder="1" applyProtection="1">
      <protection hidden="1"/>
    </xf>
    <xf numFmtId="49" fontId="4" fillId="0" borderId="19" xfId="0" applyNumberFormat="1" applyFont="1" applyBorder="1" applyProtection="1">
      <protection hidden="1"/>
    </xf>
    <xf numFmtId="0" fontId="0" fillId="0" borderId="0" xfId="0" applyNumberFormat="1" applyBorder="1" applyAlignment="1" applyProtection="1">
      <alignment horizontal="right"/>
      <protection hidden="1"/>
    </xf>
    <xf numFmtId="165" fontId="3" fillId="0" borderId="29" xfId="0" applyNumberFormat="1" applyFont="1" applyBorder="1" applyProtection="1">
      <protection hidden="1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9" xfId="0" applyNumberFormat="1" applyBorder="1" applyProtection="1">
      <protection hidden="1"/>
    </xf>
    <xf numFmtId="165" fontId="0" fillId="0" borderId="14" xfId="0" applyNumberFormat="1" applyBorder="1" applyProtection="1">
      <protection hidden="1"/>
    </xf>
    <xf numFmtId="9" fontId="3" fillId="0" borderId="21" xfId="0" applyNumberFormat="1" applyFont="1" applyBorder="1" applyAlignment="1" applyProtection="1">
      <alignment horizontal="center"/>
      <protection hidden="1"/>
    </xf>
    <xf numFmtId="0" fontId="0" fillId="0" borderId="21" xfId="0" applyBorder="1"/>
    <xf numFmtId="0" fontId="0" fillId="0" borderId="22" xfId="0" applyBorder="1"/>
    <xf numFmtId="0" fontId="0" fillId="0" borderId="1" xfId="0" applyBorder="1"/>
    <xf numFmtId="0" fontId="6" fillId="0" borderId="0" xfId="0" applyFont="1" applyAlignment="1" applyProtection="1">
      <alignment horizontal="center"/>
      <protection hidden="1"/>
    </xf>
    <xf numFmtId="10" fontId="0" fillId="0" borderId="18" xfId="0" applyNumberForma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1" applyBorder="1" applyAlignment="1" applyProtection="1">
      <alignment horizontal="left"/>
      <protection hidden="1"/>
    </xf>
    <xf numFmtId="10" fontId="0" fillId="0" borderId="0" xfId="0" applyNumberFormat="1" applyFill="1" applyBorder="1" applyAlignment="1" applyProtection="1">
      <protection hidden="1"/>
    </xf>
    <xf numFmtId="165" fontId="3" fillId="0" borderId="0" xfId="0" applyNumberFormat="1" applyFont="1" applyBorder="1" applyProtection="1">
      <protection hidden="1"/>
    </xf>
    <xf numFmtId="0" fontId="2" fillId="0" borderId="8" xfId="0" applyFont="1" applyBorder="1"/>
    <xf numFmtId="0" fontId="3" fillId="0" borderId="11" xfId="0" applyFont="1" applyBorder="1"/>
    <xf numFmtId="0" fontId="3" fillId="0" borderId="11" xfId="0" quotePrefix="1" applyFont="1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5" fillId="0" borderId="0" xfId="1" applyProtection="1">
      <protection hidden="1"/>
    </xf>
    <xf numFmtId="0" fontId="2" fillId="0" borderId="18" xfId="0" applyFont="1" applyBorder="1"/>
    <xf numFmtId="0" fontId="4" fillId="0" borderId="19" xfId="0" applyFont="1" applyBorder="1" applyAlignment="1">
      <alignment horizontal="right"/>
    </xf>
    <xf numFmtId="0" fontId="0" fillId="2" borderId="7" xfId="0" quotePrefix="1" applyFill="1" applyBorder="1"/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2" borderId="16" xfId="0" applyFill="1" applyBorder="1" applyAlignment="1" applyProtection="1">
      <alignment horizontal="center"/>
      <protection locked="0" hidden="1"/>
    </xf>
    <xf numFmtId="0" fontId="0" fillId="2" borderId="17" xfId="0" applyFill="1" applyBorder="1" applyAlignment="1" applyProtection="1">
      <alignment horizontal="center"/>
      <protection locked="0"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6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9" fontId="3" fillId="0" borderId="19" xfId="0" applyNumberFormat="1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10" fontId="0" fillId="0" borderId="18" xfId="0" applyNumberFormat="1" applyBorder="1" applyAlignment="1" applyProtection="1">
      <alignment horizontal="center"/>
      <protection hidden="1"/>
    </xf>
    <xf numFmtId="10" fontId="0" fillId="0" borderId="19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9" fontId="0" fillId="2" borderId="16" xfId="0" applyNumberFormat="1" applyFill="1" applyBorder="1" applyAlignment="1" applyProtection="1">
      <alignment horizontal="center"/>
      <protection locked="0" hidden="1"/>
    </xf>
    <xf numFmtId="49" fontId="0" fillId="2" borderId="28" xfId="0" applyNumberFormat="1" applyFill="1" applyBorder="1" applyAlignment="1" applyProtection="1">
      <alignment horizontal="center"/>
      <protection locked="0" hidden="1"/>
    </xf>
    <xf numFmtId="49" fontId="0" fillId="2" borderId="17" xfId="0" applyNumberFormat="1" applyFill="1" applyBorder="1" applyAlignment="1" applyProtection="1">
      <alignment horizontal="center"/>
      <protection locked="0" hidden="1"/>
    </xf>
    <xf numFmtId="0" fontId="0" fillId="0" borderId="24" xfId="0" applyBorder="1" applyAlignment="1" applyProtection="1">
      <alignment horizontal="center" wrapText="1"/>
      <protection hidden="1"/>
    </xf>
    <xf numFmtId="0" fontId="0" fillId="0" borderId="25" xfId="0" applyBorder="1" applyAlignment="1" applyProtection="1">
      <alignment horizontal="center" wrapText="1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 sz="1600" b="0" i="0" baseline="0">
                <a:effectLst/>
              </a:rPr>
              <a:t>Barème IFIC  en cas d’occupation à temps plein (ligne en pointillés)</a:t>
            </a:r>
            <a:endParaRPr lang="nl-B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 barème IFIC'!$B$47:$B$48</c:f>
              <c:strCache>
                <c:ptCount val="2"/>
                <c:pt idx="0">
                  <c:v>Barème de départ  </c:v>
                </c:pt>
                <c:pt idx="1">
                  <c:v>(Par mois)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'calcul barème IFIC'!$B$50:$B$95</c:f>
              <c:numCache>
                <c:formatCode>#.##0,00\ "€"</c:formatCode>
                <c:ptCount val="46"/>
                <c:pt idx="0">
                  <c:v>2416.31</c:v>
                </c:pt>
                <c:pt idx="1">
                  <c:v>2588.4699999999998</c:v>
                </c:pt>
                <c:pt idx="2">
                  <c:v>2588.4699999999998</c:v>
                </c:pt>
                <c:pt idx="3">
                  <c:v>2647.27</c:v>
                </c:pt>
                <c:pt idx="4">
                  <c:v>2647.27</c:v>
                </c:pt>
                <c:pt idx="5">
                  <c:v>2690.27</c:v>
                </c:pt>
                <c:pt idx="6">
                  <c:v>2690.27</c:v>
                </c:pt>
                <c:pt idx="7">
                  <c:v>3065.95</c:v>
                </c:pt>
                <c:pt idx="8">
                  <c:v>3065.95</c:v>
                </c:pt>
                <c:pt idx="9">
                  <c:v>3143.97</c:v>
                </c:pt>
                <c:pt idx="10">
                  <c:v>3195.97</c:v>
                </c:pt>
                <c:pt idx="11">
                  <c:v>3273.99</c:v>
                </c:pt>
                <c:pt idx="12">
                  <c:v>3273.99</c:v>
                </c:pt>
                <c:pt idx="13">
                  <c:v>3352</c:v>
                </c:pt>
                <c:pt idx="14">
                  <c:v>3352</c:v>
                </c:pt>
                <c:pt idx="15">
                  <c:v>3430.02</c:v>
                </c:pt>
                <c:pt idx="16">
                  <c:v>3698.75</c:v>
                </c:pt>
                <c:pt idx="17">
                  <c:v>3776.77</c:v>
                </c:pt>
                <c:pt idx="18">
                  <c:v>3776.77</c:v>
                </c:pt>
                <c:pt idx="19">
                  <c:v>3854.78</c:v>
                </c:pt>
                <c:pt idx="20">
                  <c:v>3854.78</c:v>
                </c:pt>
                <c:pt idx="21">
                  <c:v>3932.8</c:v>
                </c:pt>
                <c:pt idx="22">
                  <c:v>3932.8</c:v>
                </c:pt>
                <c:pt idx="23">
                  <c:v>4010.82</c:v>
                </c:pt>
                <c:pt idx="24">
                  <c:v>4010.82</c:v>
                </c:pt>
                <c:pt idx="25">
                  <c:v>4088.83</c:v>
                </c:pt>
                <c:pt idx="26">
                  <c:v>4088.83</c:v>
                </c:pt>
                <c:pt idx="27">
                  <c:v>4166.8500000000004</c:v>
                </c:pt>
                <c:pt idx="28">
                  <c:v>4166.8500000000004</c:v>
                </c:pt>
                <c:pt idx="29">
                  <c:v>4166.8500000000004</c:v>
                </c:pt>
                <c:pt idx="30">
                  <c:v>4166.8500000000004</c:v>
                </c:pt>
                <c:pt idx="31">
                  <c:v>4166.8500000000004</c:v>
                </c:pt>
                <c:pt idx="32">
                  <c:v>4166.8500000000004</c:v>
                </c:pt>
                <c:pt idx="33">
                  <c:v>4166.8500000000004</c:v>
                </c:pt>
                <c:pt idx="34">
                  <c:v>4166.8500000000004</c:v>
                </c:pt>
                <c:pt idx="35">
                  <c:v>4166.8500000000004</c:v>
                </c:pt>
                <c:pt idx="36">
                  <c:v>4166.8500000000004</c:v>
                </c:pt>
                <c:pt idx="37">
                  <c:v>4166.8500000000004</c:v>
                </c:pt>
                <c:pt idx="38">
                  <c:v>4166.8500000000004</c:v>
                </c:pt>
                <c:pt idx="39">
                  <c:v>4166.8500000000004</c:v>
                </c:pt>
                <c:pt idx="40">
                  <c:v>4166.8500000000004</c:v>
                </c:pt>
                <c:pt idx="41">
                  <c:v>4166.8500000000004</c:v>
                </c:pt>
                <c:pt idx="42">
                  <c:v>4166.8500000000004</c:v>
                </c:pt>
                <c:pt idx="43">
                  <c:v>4166.8500000000004</c:v>
                </c:pt>
                <c:pt idx="44">
                  <c:v>4166.8500000000004</c:v>
                </c:pt>
                <c:pt idx="45">
                  <c:v>4166.8500000000004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93-4FF4-8D42-5C874AE1858E}"/>
            </c:ext>
          </c:extLst>
        </c:ser>
        <c:ser>
          <c:idx val="1"/>
          <c:order val="1"/>
          <c:tx>
            <c:strRef>
              <c:f>'calcul barème IFIC'!$D$47:$D$48</c:f>
              <c:strCache>
                <c:ptCount val="2"/>
                <c:pt idx="0">
                  <c:v>Barème cible</c:v>
                </c:pt>
                <c:pt idx="1">
                  <c:v>(Salaire mensuel)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'calcul barème IFIC'!$D$50:$D$95</c:f>
              <c:numCache>
                <c:formatCode>#.##0,00\ "€"</c:formatCode>
                <c:ptCount val="46"/>
                <c:pt idx="0">
                  <c:v>2665.01</c:v>
                </c:pt>
                <c:pt idx="1">
                  <c:v>2760.95</c:v>
                </c:pt>
                <c:pt idx="2">
                  <c:v>2852.89</c:v>
                </c:pt>
                <c:pt idx="3">
                  <c:v>2940.76</c:v>
                </c:pt>
                <c:pt idx="4">
                  <c:v>3024.56</c:v>
                </c:pt>
                <c:pt idx="5">
                  <c:v>3104.27</c:v>
                </c:pt>
                <c:pt idx="6">
                  <c:v>3179.94</c:v>
                </c:pt>
                <c:pt idx="7">
                  <c:v>3251.65</c:v>
                </c:pt>
                <c:pt idx="8">
                  <c:v>3319.48</c:v>
                </c:pt>
                <c:pt idx="9">
                  <c:v>3383.52</c:v>
                </c:pt>
                <c:pt idx="10">
                  <c:v>3443.92</c:v>
                </c:pt>
                <c:pt idx="11">
                  <c:v>3500.77</c:v>
                </c:pt>
                <c:pt idx="12">
                  <c:v>3554.23</c:v>
                </c:pt>
                <c:pt idx="13">
                  <c:v>3604.44</c:v>
                </c:pt>
                <c:pt idx="14">
                  <c:v>3651.53</c:v>
                </c:pt>
                <c:pt idx="15">
                  <c:v>3695.66</c:v>
                </c:pt>
                <c:pt idx="16">
                  <c:v>3741.57</c:v>
                </c:pt>
                <c:pt idx="17">
                  <c:v>3784.56</c:v>
                </c:pt>
                <c:pt idx="18">
                  <c:v>3824.79</c:v>
                </c:pt>
                <c:pt idx="19">
                  <c:v>3862.38</c:v>
                </c:pt>
                <c:pt idx="20">
                  <c:v>3897.51</c:v>
                </c:pt>
                <c:pt idx="21">
                  <c:v>3930.29</c:v>
                </c:pt>
                <c:pt idx="22">
                  <c:v>3960.88</c:v>
                </c:pt>
                <c:pt idx="23">
                  <c:v>3989.38</c:v>
                </c:pt>
                <c:pt idx="24">
                  <c:v>4015.94</c:v>
                </c:pt>
                <c:pt idx="25">
                  <c:v>4040.68</c:v>
                </c:pt>
                <c:pt idx="26">
                  <c:v>4063.7</c:v>
                </c:pt>
                <c:pt idx="27">
                  <c:v>4085.11</c:v>
                </c:pt>
                <c:pt idx="28">
                  <c:v>4105.0200000000004</c:v>
                </c:pt>
                <c:pt idx="29">
                  <c:v>4123.5200000000004</c:v>
                </c:pt>
                <c:pt idx="30">
                  <c:v>4140.72</c:v>
                </c:pt>
                <c:pt idx="31">
                  <c:v>4156.6899999999996</c:v>
                </c:pt>
                <c:pt idx="32">
                  <c:v>4171.5200000000004</c:v>
                </c:pt>
                <c:pt idx="33">
                  <c:v>4185.29</c:v>
                </c:pt>
                <c:pt idx="34">
                  <c:v>4198.08</c:v>
                </c:pt>
                <c:pt idx="35">
                  <c:v>4209.93</c:v>
                </c:pt>
                <c:pt idx="36">
                  <c:v>4209.93</c:v>
                </c:pt>
                <c:pt idx="37">
                  <c:v>4209.93</c:v>
                </c:pt>
                <c:pt idx="38">
                  <c:v>4209.93</c:v>
                </c:pt>
                <c:pt idx="39">
                  <c:v>4209.93</c:v>
                </c:pt>
                <c:pt idx="40">
                  <c:v>4209.93</c:v>
                </c:pt>
                <c:pt idx="41">
                  <c:v>4209.93</c:v>
                </c:pt>
                <c:pt idx="42">
                  <c:v>4209.93</c:v>
                </c:pt>
                <c:pt idx="43">
                  <c:v>4209.93</c:v>
                </c:pt>
                <c:pt idx="44">
                  <c:v>4209.93</c:v>
                </c:pt>
                <c:pt idx="45">
                  <c:v>4209.93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93-4FF4-8D42-5C874AE1858E}"/>
            </c:ext>
          </c:extLst>
        </c:ser>
        <c:ser>
          <c:idx val="4"/>
          <c:order val="2"/>
          <c:tx>
            <c:strRef>
              <c:f>'calcul barème IFIC'!$J$47:$J$48</c:f>
              <c:strCache>
                <c:ptCount val="2"/>
                <c:pt idx="0">
                  <c:v>Barèmes IFIC</c:v>
                </c:pt>
                <c:pt idx="1">
                  <c:v>(Salaire mensuel) 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'calcul barème IFIC'!$J$50:$J$95</c:f>
              <c:numCache>
                <c:formatCode>#.##0,00\ "€"</c:formatCode>
                <c:ptCount val="46"/>
                <c:pt idx="0">
                  <c:v>2461.6999999999998</c:v>
                </c:pt>
                <c:pt idx="1">
                  <c:v>2619.9499999999998</c:v>
                </c:pt>
                <c:pt idx="2">
                  <c:v>2636.73</c:v>
                </c:pt>
                <c:pt idx="3">
                  <c:v>2700.83</c:v>
                </c:pt>
                <c:pt idx="4">
                  <c:v>2716.13</c:v>
                </c:pt>
                <c:pt idx="5">
                  <c:v>2765.83</c:v>
                </c:pt>
                <c:pt idx="6">
                  <c:v>2779.63</c:v>
                </c:pt>
                <c:pt idx="7">
                  <c:v>3099.8399999999997</c:v>
                </c:pt>
                <c:pt idx="8">
                  <c:v>3112.22</c:v>
                </c:pt>
                <c:pt idx="9">
                  <c:v>3187.6899999999996</c:v>
                </c:pt>
                <c:pt idx="10">
                  <c:v>3241.22</c:v>
                </c:pt>
                <c:pt idx="11">
                  <c:v>3315.3799999999997</c:v>
                </c:pt>
                <c:pt idx="12">
                  <c:v>3325.1299999999997</c:v>
                </c:pt>
                <c:pt idx="13">
                  <c:v>3398.07</c:v>
                </c:pt>
                <c:pt idx="14">
                  <c:v>3406.66</c:v>
                </c:pt>
                <c:pt idx="15">
                  <c:v>3478.5</c:v>
                </c:pt>
                <c:pt idx="16">
                  <c:v>3706.56</c:v>
                </c:pt>
                <c:pt idx="17">
                  <c:v>3778.19</c:v>
                </c:pt>
                <c:pt idx="18">
                  <c:v>3785.53</c:v>
                </c:pt>
                <c:pt idx="19">
                  <c:v>3856.17</c:v>
                </c:pt>
                <c:pt idx="20">
                  <c:v>3862.5800000000004</c:v>
                </c:pt>
                <c:pt idx="21">
                  <c:v>3930.29</c:v>
                </c:pt>
                <c:pt idx="22">
                  <c:v>3937.92</c:v>
                </c:pt>
                <c:pt idx="23">
                  <c:v>3989.38</c:v>
                </c:pt>
                <c:pt idx="24">
                  <c:v>4011.75</c:v>
                </c:pt>
                <c:pt idx="25">
                  <c:v>4040.68</c:v>
                </c:pt>
                <c:pt idx="26">
                  <c:v>4063.7</c:v>
                </c:pt>
                <c:pt idx="27">
                  <c:v>4085.11</c:v>
                </c:pt>
                <c:pt idx="28">
                  <c:v>4105.0200000000004</c:v>
                </c:pt>
                <c:pt idx="29">
                  <c:v>4123.5200000000004</c:v>
                </c:pt>
                <c:pt idx="30">
                  <c:v>4140.72</c:v>
                </c:pt>
                <c:pt idx="31">
                  <c:v>4156.6899999999996</c:v>
                </c:pt>
                <c:pt idx="32">
                  <c:v>4167.7000000000007</c:v>
                </c:pt>
                <c:pt idx="33">
                  <c:v>4170.22</c:v>
                </c:pt>
                <c:pt idx="34">
                  <c:v>4172.55</c:v>
                </c:pt>
                <c:pt idx="35">
                  <c:v>4174.71</c:v>
                </c:pt>
                <c:pt idx="36">
                  <c:v>4174.71</c:v>
                </c:pt>
                <c:pt idx="37">
                  <c:v>4174.71</c:v>
                </c:pt>
                <c:pt idx="38">
                  <c:v>4174.71</c:v>
                </c:pt>
                <c:pt idx="39">
                  <c:v>4174.71</c:v>
                </c:pt>
                <c:pt idx="40">
                  <c:v>4174.71</c:v>
                </c:pt>
                <c:pt idx="41">
                  <c:v>4174.71</c:v>
                </c:pt>
                <c:pt idx="42">
                  <c:v>4174.71</c:v>
                </c:pt>
                <c:pt idx="43">
                  <c:v>4174.71</c:v>
                </c:pt>
                <c:pt idx="44">
                  <c:v>4174.71</c:v>
                </c:pt>
                <c:pt idx="45">
                  <c:v>4174.71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93-4FF4-8D42-5C874AE18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077552"/>
        <c:axId val="569077880"/>
      </c:lineChart>
      <c:catAx>
        <c:axId val="5690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9077880"/>
        <c:crosses val="autoZero"/>
        <c:auto val="1"/>
        <c:lblAlgn val="ctr"/>
        <c:lblOffset val="100"/>
        <c:noMultiLvlLbl val="0"/>
      </c:catAx>
      <c:valAx>
        <c:axId val="56907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907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40481</xdr:colOff>
      <xdr:row>45</xdr:row>
      <xdr:rowOff>190500</xdr:rowOff>
    </xdr:from>
    <xdr:to>
      <xdr:col>24</xdr:col>
      <xdr:colOff>0</xdr:colOff>
      <xdr:row>94</xdr:row>
      <xdr:rowOff>190500</xdr:rowOff>
    </xdr:to>
    <xdr:graphicFrame macro="">
      <xdr:nvGraphicFramePr>
        <xdr:cNvPr id="2" name="Grafiek 1" title="IFIC-barema @ 100%">
          <a:extLst>
            <a:ext uri="{FF2B5EF4-FFF2-40B4-BE49-F238E27FC236}">
              <a16:creationId xmlns:a16="http://schemas.microsoft.com/office/drawing/2014/main" id="{D4B0C00D-1EE2-4B9B-BD4F-D3C7FC93FA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133350</xdr:colOff>
      <xdr:row>4</xdr:row>
      <xdr:rowOff>190499</xdr:rowOff>
    </xdr:from>
    <xdr:to>
      <xdr:col>27</xdr:col>
      <xdr:colOff>219074</xdr:colOff>
      <xdr:row>28</xdr:row>
      <xdr:rowOff>123824</xdr:rowOff>
    </xdr:to>
    <xdr:sp macro="" textlink="">
      <xdr:nvSpPr>
        <xdr:cNvPr id="1028" name="AutoShape 4" descr="Image result for group S">
          <a:extLst>
            <a:ext uri="{FF2B5EF4-FFF2-40B4-BE49-F238E27FC236}">
              <a16:creationId xmlns:a16="http://schemas.microsoft.com/office/drawing/2014/main" id="{7B23D0CF-2B83-495C-A84A-6AEB8A891313}"/>
            </a:ext>
          </a:extLst>
        </xdr:cNvPr>
        <xdr:cNvSpPr>
          <a:spLocks noChangeAspect="1" noChangeArrowheads="1"/>
        </xdr:cNvSpPr>
      </xdr:nvSpPr>
      <xdr:spPr bwMode="auto">
        <a:xfrm>
          <a:off x="12306300" y="485774"/>
          <a:ext cx="5048250" cy="452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25</xdr:col>
      <xdr:colOff>0</xdr:colOff>
      <xdr:row>5</xdr:row>
      <xdr:rowOff>0</xdr:rowOff>
    </xdr:from>
    <xdr:to>
      <xdr:col>25</xdr:col>
      <xdr:colOff>304800</xdr:colOff>
      <xdr:row>6</xdr:row>
      <xdr:rowOff>114300</xdr:rowOff>
    </xdr:to>
    <xdr:sp macro="" textlink="">
      <xdr:nvSpPr>
        <xdr:cNvPr id="1029" name="AutoShape 5" descr="Image result for group S">
          <a:extLst>
            <a:ext uri="{FF2B5EF4-FFF2-40B4-BE49-F238E27FC236}">
              <a16:creationId xmlns:a16="http://schemas.microsoft.com/office/drawing/2014/main" id="{00AD4558-D971-40F1-8B52-35562E137830}"/>
            </a:ext>
          </a:extLst>
        </xdr:cNvPr>
        <xdr:cNvSpPr>
          <a:spLocks noChangeAspect="1" noChangeArrowheads="1"/>
        </xdr:cNvSpPr>
      </xdr:nvSpPr>
      <xdr:spPr bwMode="auto">
        <a:xfrm>
          <a:off x="165258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0</xdr:row>
      <xdr:rowOff>47624</xdr:rowOff>
    </xdr:from>
    <xdr:to>
      <xdr:col>5</xdr:col>
      <xdr:colOff>58831</xdr:colOff>
      <xdr:row>4</xdr:row>
      <xdr:rowOff>171449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7204414-D16E-4090-AE0E-B058416B3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4"/>
          <a:ext cx="3524250" cy="1304925"/>
        </a:xfrm>
        <a:prstGeom prst="rect">
          <a:avLst/>
        </a:prstGeom>
      </xdr:spPr>
    </xdr:pic>
    <xdr:clientData/>
  </xdr:twoCellAnchor>
  <xdr:twoCellAnchor editAs="oneCell">
    <xdr:from>
      <xdr:col>18</xdr:col>
      <xdr:colOff>67236</xdr:colOff>
      <xdr:row>84</xdr:row>
      <xdr:rowOff>33618</xdr:rowOff>
    </xdr:from>
    <xdr:to>
      <xdr:col>23</xdr:col>
      <xdr:colOff>561976</xdr:colOff>
      <xdr:row>90</xdr:row>
      <xdr:rowOff>179855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FF4EBDAA-10E2-4C41-BB9E-4305A75E7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0089" y="16539883"/>
          <a:ext cx="3520328" cy="1289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f-ic.org/fr/cp-330/eventail-de-fon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workbookViewId="0">
      <selection activeCell="V22" sqref="V22"/>
    </sheetView>
  </sheetViews>
  <sheetFormatPr defaultRowHeight="15"/>
  <sheetData>
    <row r="1" spans="1:19">
      <c r="B1" t="s">
        <v>107</v>
      </c>
      <c r="C1" t="s">
        <v>108</v>
      </c>
      <c r="D1" t="s">
        <v>109</v>
      </c>
      <c r="E1" t="s">
        <v>117</v>
      </c>
      <c r="F1" t="s">
        <v>110</v>
      </c>
      <c r="G1" t="s">
        <v>118</v>
      </c>
      <c r="H1" t="s">
        <v>111</v>
      </c>
      <c r="I1" t="s">
        <v>119</v>
      </c>
      <c r="J1" t="s">
        <v>112</v>
      </c>
      <c r="K1" t="s">
        <v>120</v>
      </c>
      <c r="L1" t="s">
        <v>113</v>
      </c>
      <c r="M1" t="s">
        <v>121</v>
      </c>
      <c r="N1" t="s">
        <v>114</v>
      </c>
      <c r="O1" t="s">
        <v>122</v>
      </c>
      <c r="P1" t="s">
        <v>115</v>
      </c>
      <c r="Q1" t="s">
        <v>123</v>
      </c>
      <c r="R1" t="s">
        <v>116</v>
      </c>
      <c r="S1" t="s">
        <v>124</v>
      </c>
    </row>
    <row r="2" spans="1:19">
      <c r="A2">
        <v>0</v>
      </c>
      <c r="B2">
        <v>1941.87</v>
      </c>
      <c r="C2">
        <v>1952.27</v>
      </c>
      <c r="D2">
        <v>1981.52</v>
      </c>
      <c r="E2">
        <v>2021.73</v>
      </c>
      <c r="F2">
        <v>2067.6799999999998</v>
      </c>
      <c r="G2">
        <v>2125.11</v>
      </c>
      <c r="H2">
        <v>2194.04</v>
      </c>
      <c r="I2">
        <v>2280.19</v>
      </c>
      <c r="J2">
        <v>2383.58</v>
      </c>
      <c r="K2">
        <v>2463.98</v>
      </c>
      <c r="L2">
        <v>2463.98</v>
      </c>
      <c r="M2">
        <v>2665.01</v>
      </c>
      <c r="N2">
        <v>2854.54</v>
      </c>
      <c r="O2">
        <v>3113</v>
      </c>
      <c r="P2">
        <v>3365.72</v>
      </c>
      <c r="Q2">
        <v>3698.85</v>
      </c>
      <c r="R2">
        <v>4031.97</v>
      </c>
      <c r="S2">
        <v>4365.1000000000004</v>
      </c>
    </row>
    <row r="3" spans="1:19">
      <c r="A3">
        <v>1</v>
      </c>
      <c r="B3">
        <v>1977.49</v>
      </c>
      <c r="C3">
        <v>1995.33</v>
      </c>
      <c r="D3">
        <v>2027.21</v>
      </c>
      <c r="E3">
        <v>2070.21</v>
      </c>
      <c r="F3">
        <v>2118.54</v>
      </c>
      <c r="G3">
        <v>2177.1799999999998</v>
      </c>
      <c r="H3">
        <v>2247.5500000000002</v>
      </c>
      <c r="I3">
        <v>2328.0700000000002</v>
      </c>
      <c r="J3">
        <v>2443.17</v>
      </c>
      <c r="K3">
        <v>2537.9</v>
      </c>
      <c r="L3">
        <v>2547.7600000000002</v>
      </c>
      <c r="M3">
        <v>2760.95</v>
      </c>
      <c r="N3">
        <v>2957.31</v>
      </c>
      <c r="O3">
        <v>3228.19</v>
      </c>
      <c r="P3">
        <v>3483.52</v>
      </c>
      <c r="Q3">
        <v>3828.3</v>
      </c>
      <c r="R3">
        <v>4173.1000000000004</v>
      </c>
      <c r="S3">
        <v>4517.88</v>
      </c>
    </row>
    <row r="4" spans="1:19">
      <c r="A4">
        <v>2</v>
      </c>
      <c r="B4">
        <v>2011.05</v>
      </c>
      <c r="C4">
        <v>2028.9</v>
      </c>
      <c r="D4">
        <v>2063.27</v>
      </c>
      <c r="E4">
        <v>2108.94</v>
      </c>
      <c r="F4">
        <v>2159.54</v>
      </c>
      <c r="G4">
        <v>2219.33</v>
      </c>
      <c r="H4">
        <v>2291.06</v>
      </c>
      <c r="I4">
        <v>2373.3000000000002</v>
      </c>
      <c r="J4">
        <v>2499.66</v>
      </c>
      <c r="K4">
        <v>2608.33</v>
      </c>
      <c r="L4">
        <v>2627.89</v>
      </c>
      <c r="M4">
        <v>2852.89</v>
      </c>
      <c r="N4">
        <v>3055.79</v>
      </c>
      <c r="O4">
        <v>3338.67</v>
      </c>
      <c r="P4">
        <v>3596.3</v>
      </c>
      <c r="Q4">
        <v>3952.25</v>
      </c>
      <c r="R4">
        <v>4308.1899999999996</v>
      </c>
      <c r="S4">
        <v>4664.1400000000003</v>
      </c>
    </row>
    <row r="5" spans="1:19">
      <c r="A5">
        <v>3</v>
      </c>
      <c r="B5">
        <v>2042.62</v>
      </c>
      <c r="C5">
        <v>2060.4699999999998</v>
      </c>
      <c r="D5">
        <v>2097.21</v>
      </c>
      <c r="E5">
        <v>2145.4499999999998</v>
      </c>
      <c r="F5">
        <v>2198.21</v>
      </c>
      <c r="G5">
        <v>2259.0700000000002</v>
      </c>
      <c r="H5">
        <v>2332.1</v>
      </c>
      <c r="I5">
        <v>2415.94</v>
      </c>
      <c r="J5">
        <v>2553.13</v>
      </c>
      <c r="K5">
        <v>2675.28</v>
      </c>
      <c r="L5">
        <v>2704.34</v>
      </c>
      <c r="M5">
        <v>2940.76</v>
      </c>
      <c r="N5">
        <v>3149.91</v>
      </c>
      <c r="O5">
        <v>3444.37</v>
      </c>
      <c r="P5">
        <v>3704</v>
      </c>
      <c r="Q5">
        <v>4070.61</v>
      </c>
      <c r="R5">
        <v>4437.21</v>
      </c>
      <c r="S5">
        <v>4803.82</v>
      </c>
    </row>
    <row r="6" spans="1:19">
      <c r="A6">
        <v>4</v>
      </c>
      <c r="B6">
        <v>2072.2800000000002</v>
      </c>
      <c r="C6">
        <v>2090.12</v>
      </c>
      <c r="D6">
        <v>2129.14</v>
      </c>
      <c r="E6">
        <v>2179.79</v>
      </c>
      <c r="F6">
        <v>2234.63</v>
      </c>
      <c r="G6">
        <v>2296.4899999999998</v>
      </c>
      <c r="H6">
        <v>2370.7399999999998</v>
      </c>
      <c r="I6">
        <v>2456.1</v>
      </c>
      <c r="J6">
        <v>2603.64</v>
      </c>
      <c r="K6">
        <v>2738.8</v>
      </c>
      <c r="L6">
        <v>2777.1</v>
      </c>
      <c r="M6">
        <v>3024.56</v>
      </c>
      <c r="N6">
        <v>3239.66</v>
      </c>
      <c r="O6">
        <v>3545.23</v>
      </c>
      <c r="P6">
        <v>3806.6</v>
      </c>
      <c r="Q6">
        <v>4183.37</v>
      </c>
      <c r="R6">
        <v>4560.12</v>
      </c>
      <c r="S6">
        <v>4936.8900000000003</v>
      </c>
    </row>
    <row r="7" spans="1:19">
      <c r="A7">
        <v>5</v>
      </c>
      <c r="B7">
        <v>2100.12</v>
      </c>
      <c r="C7">
        <v>2117.96</v>
      </c>
      <c r="D7">
        <v>2159.12</v>
      </c>
      <c r="E7">
        <v>2212.08</v>
      </c>
      <c r="F7">
        <v>2268.87</v>
      </c>
      <c r="G7">
        <v>2331.69</v>
      </c>
      <c r="H7">
        <v>2407.0700000000002</v>
      </c>
      <c r="I7">
        <v>2493.85</v>
      </c>
      <c r="J7">
        <v>2651.3</v>
      </c>
      <c r="K7">
        <v>2798.95</v>
      </c>
      <c r="L7">
        <v>2846.23</v>
      </c>
      <c r="M7">
        <v>3104.27</v>
      </c>
      <c r="N7">
        <v>3325.05</v>
      </c>
      <c r="O7">
        <v>3641.26</v>
      </c>
      <c r="P7">
        <v>3904.14</v>
      </c>
      <c r="Q7">
        <v>4290.5600000000004</v>
      </c>
      <c r="R7">
        <v>4676.9799999999996</v>
      </c>
      <c r="S7">
        <v>5063.3900000000003</v>
      </c>
    </row>
    <row r="8" spans="1:19">
      <c r="A8">
        <v>6</v>
      </c>
      <c r="B8">
        <v>2126.21</v>
      </c>
      <c r="C8">
        <v>2151.4899999999998</v>
      </c>
      <c r="D8">
        <v>2194.67</v>
      </c>
      <c r="E8">
        <v>2249.8200000000002</v>
      </c>
      <c r="F8">
        <v>2308.46</v>
      </c>
      <c r="G8">
        <v>2372.17</v>
      </c>
      <c r="H8">
        <v>2448.63</v>
      </c>
      <c r="I8">
        <v>2529.31</v>
      </c>
      <c r="J8">
        <v>2696.19</v>
      </c>
      <c r="K8">
        <v>2855.82</v>
      </c>
      <c r="L8">
        <v>2911.76</v>
      </c>
      <c r="M8">
        <v>3179.94</v>
      </c>
      <c r="N8">
        <v>3406.11</v>
      </c>
      <c r="O8">
        <v>3732.5</v>
      </c>
      <c r="P8">
        <v>3996.68</v>
      </c>
      <c r="Q8">
        <v>4392.25</v>
      </c>
      <c r="R8">
        <v>4787.82</v>
      </c>
      <c r="S8">
        <v>5183.3999999999996</v>
      </c>
    </row>
    <row r="9" spans="1:19">
      <c r="A9">
        <v>7</v>
      </c>
      <c r="B9">
        <v>2150.64</v>
      </c>
      <c r="C9">
        <v>2175.9299999999998</v>
      </c>
      <c r="D9">
        <v>2221.0300000000002</v>
      </c>
      <c r="E9">
        <v>2278.2399999999998</v>
      </c>
      <c r="F9">
        <v>2338.64</v>
      </c>
      <c r="G9">
        <v>2403.1799999999998</v>
      </c>
      <c r="H9">
        <v>2480.64</v>
      </c>
      <c r="I9">
        <v>2562.59</v>
      </c>
      <c r="J9">
        <v>2738.4</v>
      </c>
      <c r="K9">
        <v>2909.48</v>
      </c>
      <c r="L9">
        <v>2973.78</v>
      </c>
      <c r="M9">
        <v>3251.65</v>
      </c>
      <c r="N9">
        <v>3482.91</v>
      </c>
      <c r="O9">
        <v>3819</v>
      </c>
      <c r="P9">
        <v>4084.29</v>
      </c>
      <c r="Q9">
        <v>4488.54</v>
      </c>
      <c r="R9">
        <v>4892.79</v>
      </c>
      <c r="S9">
        <v>5297.03</v>
      </c>
    </row>
    <row r="10" spans="1:19">
      <c r="A10">
        <v>8</v>
      </c>
      <c r="B10">
        <v>2173.5</v>
      </c>
      <c r="C10">
        <v>2198.7800000000002</v>
      </c>
      <c r="D10">
        <v>2245.69</v>
      </c>
      <c r="E10">
        <v>2304.86</v>
      </c>
      <c r="F10">
        <v>2366.91</v>
      </c>
      <c r="G10">
        <v>2432.25</v>
      </c>
      <c r="H10">
        <v>2510.65</v>
      </c>
      <c r="I10">
        <v>2593.77</v>
      </c>
      <c r="J10">
        <v>2778.07</v>
      </c>
      <c r="K10">
        <v>2960.06</v>
      </c>
      <c r="L10">
        <v>3032.36</v>
      </c>
      <c r="M10">
        <v>3319.48</v>
      </c>
      <c r="N10">
        <v>3555.57</v>
      </c>
      <c r="O10">
        <v>3900.88</v>
      </c>
      <c r="P10">
        <v>4167.13</v>
      </c>
      <c r="Q10">
        <v>4579.57</v>
      </c>
      <c r="R10">
        <v>4992.01</v>
      </c>
      <c r="S10">
        <v>5404.46</v>
      </c>
    </row>
    <row r="11" spans="1:19">
      <c r="A11">
        <v>9</v>
      </c>
      <c r="B11">
        <v>2194.87</v>
      </c>
      <c r="C11">
        <v>2220.15</v>
      </c>
      <c r="D11">
        <v>2268.7800000000002</v>
      </c>
      <c r="E11">
        <v>2329.7800000000002</v>
      </c>
      <c r="F11">
        <v>2393.39</v>
      </c>
      <c r="G11">
        <v>2459.4499999999998</v>
      </c>
      <c r="H11">
        <v>2538.7399999999998</v>
      </c>
      <c r="I11">
        <v>2622.96</v>
      </c>
      <c r="J11">
        <v>2815.3</v>
      </c>
      <c r="K11">
        <v>3007.65</v>
      </c>
      <c r="L11">
        <v>3087.62</v>
      </c>
      <c r="M11">
        <v>3383.52</v>
      </c>
      <c r="N11">
        <v>3624.16</v>
      </c>
      <c r="O11">
        <v>3978.23</v>
      </c>
      <c r="P11">
        <v>4245.29</v>
      </c>
      <c r="Q11">
        <v>4665.4799999999996</v>
      </c>
      <c r="R11">
        <v>5085.66</v>
      </c>
      <c r="S11">
        <v>5505.84</v>
      </c>
    </row>
    <row r="12" spans="1:19">
      <c r="A12">
        <v>10</v>
      </c>
      <c r="B12">
        <v>2214.83</v>
      </c>
      <c r="C12">
        <v>2240.11</v>
      </c>
      <c r="D12">
        <v>2290.34</v>
      </c>
      <c r="E12">
        <v>2353.08</v>
      </c>
      <c r="F12">
        <v>2418.14</v>
      </c>
      <c r="G12">
        <v>2484.9</v>
      </c>
      <c r="H12">
        <v>2565.0100000000002</v>
      </c>
      <c r="I12">
        <v>2650.28</v>
      </c>
      <c r="J12">
        <v>2850.2</v>
      </c>
      <c r="K12">
        <v>3052.38</v>
      </c>
      <c r="L12">
        <v>3139.66</v>
      </c>
      <c r="M12">
        <v>3443.92</v>
      </c>
      <c r="N12">
        <v>3688.85</v>
      </c>
      <c r="O12">
        <v>4051.21</v>
      </c>
      <c r="P12">
        <v>4318.96</v>
      </c>
      <c r="Q12">
        <v>4746.43</v>
      </c>
      <c r="R12">
        <v>5173.8999999999996</v>
      </c>
      <c r="S12">
        <v>5601.38</v>
      </c>
    </row>
    <row r="13" spans="1:19">
      <c r="A13">
        <v>11</v>
      </c>
      <c r="B13">
        <v>2233.46</v>
      </c>
      <c r="C13">
        <v>2266.17</v>
      </c>
      <c r="D13">
        <v>2317.92</v>
      </c>
      <c r="E13">
        <v>2382.2800000000002</v>
      </c>
      <c r="F13">
        <v>2448.73</v>
      </c>
      <c r="G13">
        <v>2516.13</v>
      </c>
      <c r="H13">
        <v>2597.0100000000002</v>
      </c>
      <c r="I13">
        <v>2675.8</v>
      </c>
      <c r="J13">
        <v>2882.87</v>
      </c>
      <c r="K13">
        <v>3094.37</v>
      </c>
      <c r="L13">
        <v>3188.61</v>
      </c>
      <c r="M13">
        <v>3500.77</v>
      </c>
      <c r="N13">
        <v>3749.74</v>
      </c>
      <c r="O13">
        <v>4119.9399999999996</v>
      </c>
      <c r="P13">
        <v>4388.2700000000004</v>
      </c>
      <c r="Q13">
        <v>4822.6099999999997</v>
      </c>
      <c r="R13">
        <v>5256.95</v>
      </c>
      <c r="S13">
        <v>5691.28</v>
      </c>
    </row>
    <row r="14" spans="1:19">
      <c r="A14">
        <v>12</v>
      </c>
      <c r="B14">
        <v>2250.83</v>
      </c>
      <c r="C14">
        <v>2283.56</v>
      </c>
      <c r="D14">
        <v>2336.71</v>
      </c>
      <c r="E14">
        <v>2402.61</v>
      </c>
      <c r="F14">
        <v>2470.35</v>
      </c>
      <c r="G14">
        <v>2538.34</v>
      </c>
      <c r="H14">
        <v>2619.94</v>
      </c>
      <c r="I14">
        <v>2699.63</v>
      </c>
      <c r="J14">
        <v>2913.44</v>
      </c>
      <c r="K14">
        <v>3133.76</v>
      </c>
      <c r="L14">
        <v>3234.6</v>
      </c>
      <c r="M14">
        <v>3554.23</v>
      </c>
      <c r="N14">
        <v>3807.01</v>
      </c>
      <c r="O14">
        <v>4184.6099999999997</v>
      </c>
      <c r="P14">
        <v>4453.43</v>
      </c>
      <c r="Q14">
        <v>4894.22</v>
      </c>
      <c r="R14">
        <v>5335</v>
      </c>
      <c r="S14">
        <v>5775.78</v>
      </c>
    </row>
    <row r="15" spans="1:19">
      <c r="A15">
        <v>13</v>
      </c>
      <c r="B15">
        <v>2267.0300000000002</v>
      </c>
      <c r="C15">
        <v>2299.75</v>
      </c>
      <c r="D15">
        <v>2354.2399999999998</v>
      </c>
      <c r="E15">
        <v>2421.56</v>
      </c>
      <c r="F15">
        <v>2490.5100000000002</v>
      </c>
      <c r="G15">
        <v>2559.08</v>
      </c>
      <c r="H15">
        <v>2641.35</v>
      </c>
      <c r="I15">
        <v>2721.88</v>
      </c>
      <c r="J15">
        <v>2942.02</v>
      </c>
      <c r="K15">
        <v>3170.64</v>
      </c>
      <c r="L15">
        <v>3277.76</v>
      </c>
      <c r="M15">
        <v>3604.44</v>
      </c>
      <c r="N15">
        <v>3860.78</v>
      </c>
      <c r="O15">
        <v>4245.3599999999997</v>
      </c>
      <c r="P15">
        <v>4514.59</v>
      </c>
      <c r="Q15">
        <v>4961.42</v>
      </c>
      <c r="R15">
        <v>5408.26</v>
      </c>
      <c r="S15">
        <v>5855.1</v>
      </c>
    </row>
    <row r="16" spans="1:19">
      <c r="A16">
        <v>14</v>
      </c>
      <c r="B16">
        <v>2282.13</v>
      </c>
      <c r="C16">
        <v>2314.85</v>
      </c>
      <c r="D16">
        <v>2370.5700000000002</v>
      </c>
      <c r="E16">
        <v>2439.2399999999998</v>
      </c>
      <c r="F16">
        <v>2509.33</v>
      </c>
      <c r="G16">
        <v>2578.41</v>
      </c>
      <c r="H16">
        <v>2661.31</v>
      </c>
      <c r="I16">
        <v>2742.62</v>
      </c>
      <c r="J16">
        <v>2968.71</v>
      </c>
      <c r="K16">
        <v>3205.17</v>
      </c>
      <c r="L16">
        <v>3318.2</v>
      </c>
      <c r="M16">
        <v>3651.53</v>
      </c>
      <c r="N16">
        <v>3911.23</v>
      </c>
      <c r="O16">
        <v>4302.37</v>
      </c>
      <c r="P16">
        <v>4571.9399999999996</v>
      </c>
      <c r="Q16">
        <v>5024.45</v>
      </c>
      <c r="R16">
        <v>5476.96</v>
      </c>
      <c r="S16">
        <v>5929.47</v>
      </c>
    </row>
    <row r="17" spans="1:19">
      <c r="A17">
        <v>15</v>
      </c>
      <c r="B17">
        <v>2296.1799999999998</v>
      </c>
      <c r="C17">
        <v>2328.9</v>
      </c>
      <c r="D17">
        <v>2385.79</v>
      </c>
      <c r="E17">
        <v>2455.71</v>
      </c>
      <c r="F17">
        <v>2526.87</v>
      </c>
      <c r="G17">
        <v>2596.4299999999998</v>
      </c>
      <c r="H17">
        <v>2679.92</v>
      </c>
      <c r="I17">
        <v>2761.96</v>
      </c>
      <c r="J17">
        <v>2993.63</v>
      </c>
      <c r="K17">
        <v>3237.45</v>
      </c>
      <c r="L17">
        <v>3356.09</v>
      </c>
      <c r="M17">
        <v>3695.66</v>
      </c>
      <c r="N17">
        <v>3958.5</v>
      </c>
      <c r="O17">
        <v>4355.82</v>
      </c>
      <c r="P17">
        <v>4625.66</v>
      </c>
      <c r="Q17">
        <v>5083.49</v>
      </c>
      <c r="R17">
        <v>5541.32</v>
      </c>
      <c r="S17">
        <v>5999.15</v>
      </c>
    </row>
    <row r="18" spans="1:19">
      <c r="A18">
        <v>16</v>
      </c>
      <c r="B18">
        <v>2305.48</v>
      </c>
      <c r="C18">
        <v>2345.63</v>
      </c>
      <c r="D18">
        <v>2403.5</v>
      </c>
      <c r="E18">
        <v>2474.4899999999998</v>
      </c>
      <c r="F18">
        <v>2550.63</v>
      </c>
      <c r="G18">
        <v>2617.46</v>
      </c>
      <c r="H18">
        <v>2701.39</v>
      </c>
      <c r="I18">
        <v>2776.54</v>
      </c>
      <c r="J18">
        <v>3027.09</v>
      </c>
      <c r="K18">
        <v>3275.65</v>
      </c>
      <c r="L18">
        <v>3391.52</v>
      </c>
      <c r="M18">
        <v>3741.57</v>
      </c>
      <c r="N18">
        <v>4007.67</v>
      </c>
      <c r="O18">
        <v>4412.63</v>
      </c>
      <c r="P18">
        <v>4674.5</v>
      </c>
      <c r="Q18">
        <v>5137.16</v>
      </c>
      <c r="R18">
        <v>5599.83</v>
      </c>
      <c r="S18">
        <v>6062.49</v>
      </c>
    </row>
    <row r="19" spans="1:19">
      <c r="A19">
        <v>17</v>
      </c>
      <c r="B19">
        <v>2314.1</v>
      </c>
      <c r="C19">
        <v>2354.2600000000002</v>
      </c>
      <c r="D19">
        <v>2413.04</v>
      </c>
      <c r="E19">
        <v>2485.0300000000002</v>
      </c>
      <c r="F19">
        <v>2565.84</v>
      </c>
      <c r="G19">
        <v>2630.1</v>
      </c>
      <c r="H19">
        <v>2714.43</v>
      </c>
      <c r="I19">
        <v>2790.1</v>
      </c>
      <c r="J19">
        <v>3058.4</v>
      </c>
      <c r="K19">
        <v>3311.41</v>
      </c>
      <c r="L19">
        <v>3424.64</v>
      </c>
      <c r="M19">
        <v>3784.56</v>
      </c>
      <c r="N19">
        <v>4053.72</v>
      </c>
      <c r="O19">
        <v>4465.87</v>
      </c>
      <c r="P19">
        <v>4720.1499999999996</v>
      </c>
      <c r="Q19">
        <v>5187.33</v>
      </c>
      <c r="R19">
        <v>5654.52</v>
      </c>
      <c r="S19">
        <v>6121.7</v>
      </c>
    </row>
    <row r="20" spans="1:19">
      <c r="A20">
        <v>18</v>
      </c>
      <c r="B20">
        <v>2322.11</v>
      </c>
      <c r="C20">
        <v>2362.27</v>
      </c>
      <c r="D20">
        <v>2421.92</v>
      </c>
      <c r="E20">
        <v>2494.81</v>
      </c>
      <c r="F20">
        <v>2579.9899999999998</v>
      </c>
      <c r="G20">
        <v>2641.84</v>
      </c>
      <c r="H20">
        <v>2726.56</v>
      </c>
      <c r="I20">
        <v>2802.71</v>
      </c>
      <c r="J20">
        <v>3087.65</v>
      </c>
      <c r="K20">
        <v>3344.85</v>
      </c>
      <c r="L20">
        <v>3455.58</v>
      </c>
      <c r="M20">
        <v>3824.79</v>
      </c>
      <c r="N20">
        <v>4096.8100000000004</v>
      </c>
      <c r="O20">
        <v>4515.7</v>
      </c>
      <c r="P20">
        <v>4762.8</v>
      </c>
      <c r="Q20">
        <v>5234.2</v>
      </c>
      <c r="R20">
        <v>5705.6</v>
      </c>
      <c r="S20">
        <v>6177.01</v>
      </c>
    </row>
    <row r="21" spans="1:19">
      <c r="A21">
        <v>19</v>
      </c>
      <c r="B21">
        <v>2329.5500000000002</v>
      </c>
      <c r="C21">
        <v>2369.6999999999998</v>
      </c>
      <c r="D21">
        <v>2430.15</v>
      </c>
      <c r="E21">
        <v>2503.9</v>
      </c>
      <c r="F21">
        <v>2593.16</v>
      </c>
      <c r="G21">
        <v>2652.75</v>
      </c>
      <c r="H21">
        <v>2737.83</v>
      </c>
      <c r="I21">
        <v>2814.41</v>
      </c>
      <c r="J21">
        <v>3114.98</v>
      </c>
      <c r="K21">
        <v>3376.09</v>
      </c>
      <c r="L21">
        <v>3484.45</v>
      </c>
      <c r="M21">
        <v>3862.38</v>
      </c>
      <c r="N21">
        <v>4137.08</v>
      </c>
      <c r="O21">
        <v>4562.32</v>
      </c>
      <c r="P21">
        <v>4802.6000000000004</v>
      </c>
      <c r="Q21">
        <v>5277.94</v>
      </c>
      <c r="R21">
        <v>5753.28</v>
      </c>
      <c r="S21">
        <v>6228.62</v>
      </c>
    </row>
    <row r="22" spans="1:19">
      <c r="A22">
        <v>20</v>
      </c>
      <c r="B22">
        <v>2336.4499999999998</v>
      </c>
      <c r="C22">
        <v>2376.61</v>
      </c>
      <c r="D22">
        <v>2437.79</v>
      </c>
      <c r="E22">
        <v>2512.33</v>
      </c>
      <c r="F22">
        <v>2605.4</v>
      </c>
      <c r="G22">
        <v>2662.89</v>
      </c>
      <c r="H22">
        <v>2748.3</v>
      </c>
      <c r="I22">
        <v>2825.29</v>
      </c>
      <c r="J22">
        <v>3140.47</v>
      </c>
      <c r="K22">
        <v>3405.25</v>
      </c>
      <c r="L22">
        <v>3511.39</v>
      </c>
      <c r="M22">
        <v>3897.51</v>
      </c>
      <c r="N22">
        <v>4174.71</v>
      </c>
      <c r="O22">
        <v>4605.88</v>
      </c>
      <c r="P22">
        <v>4839.72</v>
      </c>
      <c r="Q22">
        <v>5318.74</v>
      </c>
      <c r="R22">
        <v>5797.75</v>
      </c>
      <c r="S22">
        <v>6276.77</v>
      </c>
    </row>
    <row r="23" spans="1:19">
      <c r="A23">
        <v>21</v>
      </c>
      <c r="B23">
        <v>2342.85</v>
      </c>
      <c r="C23">
        <v>2390.4499999999998</v>
      </c>
      <c r="D23">
        <v>2452.31</v>
      </c>
      <c r="E23">
        <v>2527.6</v>
      </c>
      <c r="F23">
        <v>2624.21</v>
      </c>
      <c r="G23">
        <v>2679.74</v>
      </c>
      <c r="H23">
        <v>2765.45</v>
      </c>
      <c r="I23">
        <v>2835.39</v>
      </c>
      <c r="J23">
        <v>3164.24</v>
      </c>
      <c r="K23">
        <v>3432.46</v>
      </c>
      <c r="L23">
        <v>3536.49</v>
      </c>
      <c r="M23">
        <v>3930.29</v>
      </c>
      <c r="N23">
        <v>4209.83</v>
      </c>
      <c r="O23">
        <v>4646.5600000000004</v>
      </c>
      <c r="P23">
        <v>4874.33</v>
      </c>
      <c r="Q23">
        <v>5356.76</v>
      </c>
      <c r="R23">
        <v>5839.2</v>
      </c>
      <c r="S23">
        <v>6321.65</v>
      </c>
    </row>
    <row r="24" spans="1:19">
      <c r="A24">
        <v>22</v>
      </c>
      <c r="B24">
        <v>2348.7800000000002</v>
      </c>
      <c r="C24">
        <v>2396.39</v>
      </c>
      <c r="D24">
        <v>2458.89</v>
      </c>
      <c r="E24">
        <v>2534.87</v>
      </c>
      <c r="F24">
        <v>2634.77</v>
      </c>
      <c r="G24">
        <v>2688.49</v>
      </c>
      <c r="H24">
        <v>2774.47</v>
      </c>
      <c r="I24">
        <v>2844.77</v>
      </c>
      <c r="J24">
        <v>3186.41</v>
      </c>
      <c r="K24">
        <v>3457.84</v>
      </c>
      <c r="L24">
        <v>3559.89</v>
      </c>
      <c r="M24">
        <v>3960.88</v>
      </c>
      <c r="N24">
        <v>4242.58</v>
      </c>
      <c r="O24">
        <v>4684.5200000000004</v>
      </c>
      <c r="P24">
        <v>4906.57</v>
      </c>
      <c r="Q24">
        <v>5392.2</v>
      </c>
      <c r="R24">
        <v>5877.83</v>
      </c>
      <c r="S24">
        <v>6363.46</v>
      </c>
    </row>
    <row r="25" spans="1:19">
      <c r="A25">
        <v>23</v>
      </c>
      <c r="B25">
        <v>2354.29</v>
      </c>
      <c r="C25">
        <v>2401.9</v>
      </c>
      <c r="D25">
        <v>2464.9899999999998</v>
      </c>
      <c r="E25">
        <v>2541.62</v>
      </c>
      <c r="F25">
        <v>2644.59</v>
      </c>
      <c r="G25">
        <v>2696.59</v>
      </c>
      <c r="H25">
        <v>2782.85</v>
      </c>
      <c r="I25">
        <v>2853.47</v>
      </c>
      <c r="J25">
        <v>3207.04</v>
      </c>
      <c r="K25">
        <v>3481.47</v>
      </c>
      <c r="L25">
        <v>3581.67</v>
      </c>
      <c r="M25">
        <v>3989.38</v>
      </c>
      <c r="N25">
        <v>4273.12</v>
      </c>
      <c r="O25">
        <v>4719.93</v>
      </c>
      <c r="P25">
        <v>4936.59</v>
      </c>
      <c r="Q25">
        <v>5425.19</v>
      </c>
      <c r="R25">
        <v>5913.79</v>
      </c>
      <c r="S25">
        <v>6402.39</v>
      </c>
    </row>
    <row r="26" spans="1:19">
      <c r="A26">
        <v>24</v>
      </c>
      <c r="B26">
        <v>2359.4</v>
      </c>
      <c r="C26">
        <v>2407</v>
      </c>
      <c r="D26">
        <v>2470.64</v>
      </c>
      <c r="E26">
        <v>2547.87</v>
      </c>
      <c r="F26">
        <v>2653.7</v>
      </c>
      <c r="G26">
        <v>2704.12</v>
      </c>
      <c r="H26">
        <v>2790.62</v>
      </c>
      <c r="I26">
        <v>2861.54</v>
      </c>
      <c r="J26">
        <v>3226.26</v>
      </c>
      <c r="K26">
        <v>3503.5</v>
      </c>
      <c r="L26">
        <v>3601.94</v>
      </c>
      <c r="M26">
        <v>4015.94</v>
      </c>
      <c r="N26">
        <v>4301.5600000000004</v>
      </c>
      <c r="O26">
        <v>4752.92</v>
      </c>
      <c r="P26">
        <v>4964.51</v>
      </c>
      <c r="Q26">
        <v>5455.89</v>
      </c>
      <c r="R26">
        <v>5947.25</v>
      </c>
      <c r="S26">
        <v>6438.63</v>
      </c>
    </row>
    <row r="27" spans="1:19">
      <c r="A27">
        <v>25</v>
      </c>
      <c r="B27">
        <v>2364.14</v>
      </c>
      <c r="C27">
        <v>2411.73</v>
      </c>
      <c r="D27">
        <v>2475.9</v>
      </c>
      <c r="E27">
        <v>2553.66</v>
      </c>
      <c r="F27">
        <v>2662.16</v>
      </c>
      <c r="G27">
        <v>2711.1</v>
      </c>
      <c r="H27">
        <v>2797.82</v>
      </c>
      <c r="I27">
        <v>2869.04</v>
      </c>
      <c r="J27">
        <v>3244.14</v>
      </c>
      <c r="K27">
        <v>3524</v>
      </c>
      <c r="L27">
        <v>3620.79</v>
      </c>
      <c r="M27">
        <v>4040.68</v>
      </c>
      <c r="N27">
        <v>4328.05</v>
      </c>
      <c r="O27">
        <v>4783.66</v>
      </c>
      <c r="P27">
        <v>4990.5</v>
      </c>
      <c r="Q27">
        <v>5484.45</v>
      </c>
      <c r="R27">
        <v>5978.38</v>
      </c>
      <c r="S27">
        <v>6472.33</v>
      </c>
    </row>
    <row r="28" spans="1:19">
      <c r="A28">
        <v>26</v>
      </c>
      <c r="B28">
        <v>2368.52</v>
      </c>
      <c r="C28">
        <v>2423.56</v>
      </c>
      <c r="D28">
        <v>2488.1999999999998</v>
      </c>
      <c r="E28">
        <v>2566.4699999999998</v>
      </c>
      <c r="F28">
        <v>2677.45</v>
      </c>
      <c r="G28">
        <v>2725.01</v>
      </c>
      <c r="H28">
        <v>2811.95</v>
      </c>
      <c r="I28">
        <v>2875.98</v>
      </c>
      <c r="J28">
        <v>3260.78</v>
      </c>
      <c r="K28">
        <v>3543.06</v>
      </c>
      <c r="L28">
        <v>3638.32</v>
      </c>
      <c r="M28">
        <v>4063.7</v>
      </c>
      <c r="N28">
        <v>4352.71</v>
      </c>
      <c r="O28">
        <v>4812.2700000000004</v>
      </c>
      <c r="P28">
        <v>5014.67</v>
      </c>
      <c r="Q28">
        <v>5511</v>
      </c>
      <c r="R28">
        <v>6007.33</v>
      </c>
      <c r="S28">
        <v>6503.66</v>
      </c>
    </row>
    <row r="29" spans="1:19">
      <c r="A29">
        <v>27</v>
      </c>
      <c r="B29">
        <v>2372.58</v>
      </c>
      <c r="C29">
        <v>2427.62</v>
      </c>
      <c r="D29">
        <v>2492.6999999999998</v>
      </c>
      <c r="E29">
        <v>2571.46</v>
      </c>
      <c r="F29">
        <v>2684.73</v>
      </c>
      <c r="G29">
        <v>2731.02</v>
      </c>
      <c r="H29">
        <v>2818.14</v>
      </c>
      <c r="I29">
        <v>2882.42</v>
      </c>
      <c r="J29">
        <v>3276.24</v>
      </c>
      <c r="K29">
        <v>3560.8</v>
      </c>
      <c r="L29">
        <v>3654.62</v>
      </c>
      <c r="M29">
        <v>4085.11</v>
      </c>
      <c r="N29">
        <v>4375.6499999999996</v>
      </c>
      <c r="O29">
        <v>4838.8900000000003</v>
      </c>
      <c r="P29">
        <v>5037.13</v>
      </c>
      <c r="Q29">
        <v>5535.68</v>
      </c>
      <c r="R29">
        <v>6034.24</v>
      </c>
      <c r="S29">
        <v>6532.79</v>
      </c>
    </row>
    <row r="30" spans="1:19">
      <c r="A30">
        <v>28</v>
      </c>
      <c r="B30">
        <v>2376.36</v>
      </c>
      <c r="C30">
        <v>2431.38</v>
      </c>
      <c r="D30">
        <v>2496.88</v>
      </c>
      <c r="E30">
        <v>2576.08</v>
      </c>
      <c r="F30">
        <v>2691.49</v>
      </c>
      <c r="G30">
        <v>2736.58</v>
      </c>
      <c r="H30">
        <v>2823.89</v>
      </c>
      <c r="I30">
        <v>2888.39</v>
      </c>
      <c r="J30">
        <v>3290.61</v>
      </c>
      <c r="K30">
        <v>3577.29</v>
      </c>
      <c r="L30">
        <v>3669.76</v>
      </c>
      <c r="M30">
        <v>4105.0200000000004</v>
      </c>
      <c r="N30">
        <v>4396.9799999999996</v>
      </c>
      <c r="O30">
        <v>4863.66</v>
      </c>
      <c r="P30">
        <v>5058</v>
      </c>
      <c r="Q30">
        <v>5558.61</v>
      </c>
      <c r="R30">
        <v>6059.24</v>
      </c>
      <c r="S30">
        <v>6559.85</v>
      </c>
    </row>
    <row r="31" spans="1:19">
      <c r="A31">
        <v>29</v>
      </c>
      <c r="B31">
        <v>2379.84</v>
      </c>
      <c r="C31">
        <v>2434.87</v>
      </c>
      <c r="D31">
        <v>2500.7399999999998</v>
      </c>
      <c r="E31">
        <v>2580.36</v>
      </c>
      <c r="F31">
        <v>2697.76</v>
      </c>
      <c r="G31">
        <v>2741.74</v>
      </c>
      <c r="H31">
        <v>2829.21</v>
      </c>
      <c r="I31">
        <v>2893.92</v>
      </c>
      <c r="J31">
        <v>3303.96</v>
      </c>
      <c r="K31">
        <v>3592.61</v>
      </c>
      <c r="L31">
        <v>3683.82</v>
      </c>
      <c r="M31">
        <v>4123.5200000000004</v>
      </c>
      <c r="N31">
        <v>4416.79</v>
      </c>
      <c r="O31">
        <v>4886.68</v>
      </c>
      <c r="P31">
        <v>5077.38</v>
      </c>
      <c r="Q31">
        <v>5579.92</v>
      </c>
      <c r="R31">
        <v>6082.45</v>
      </c>
      <c r="S31">
        <v>6585</v>
      </c>
    </row>
    <row r="32" spans="1:19">
      <c r="A32">
        <v>30</v>
      </c>
      <c r="B32">
        <v>2383.08</v>
      </c>
      <c r="C32">
        <v>2438.11</v>
      </c>
      <c r="D32">
        <v>2504.33</v>
      </c>
      <c r="E32">
        <v>2584.3200000000002</v>
      </c>
      <c r="F32">
        <v>2703.56</v>
      </c>
      <c r="G32">
        <v>2746.52</v>
      </c>
      <c r="H32">
        <v>2834.15</v>
      </c>
      <c r="I32">
        <v>2899.05</v>
      </c>
      <c r="J32">
        <v>3316.37</v>
      </c>
      <c r="K32">
        <v>3606.84</v>
      </c>
      <c r="L32">
        <v>3696.88</v>
      </c>
      <c r="M32">
        <v>4140.72</v>
      </c>
      <c r="N32">
        <v>4435.22</v>
      </c>
      <c r="O32">
        <v>4908.08</v>
      </c>
      <c r="P32">
        <v>5095.38</v>
      </c>
      <c r="Q32">
        <v>5599.7</v>
      </c>
      <c r="R32">
        <v>6104.02</v>
      </c>
      <c r="S32">
        <v>6608.34</v>
      </c>
    </row>
    <row r="33" spans="1:19">
      <c r="A33">
        <v>31</v>
      </c>
      <c r="B33">
        <v>2386.0700000000002</v>
      </c>
      <c r="C33">
        <v>2448.4899999999998</v>
      </c>
      <c r="D33">
        <v>2515.04</v>
      </c>
      <c r="E33">
        <v>2595.38</v>
      </c>
      <c r="F33">
        <v>2716.34</v>
      </c>
      <c r="G33">
        <v>2758.34</v>
      </c>
      <c r="H33">
        <v>2846.11</v>
      </c>
      <c r="I33">
        <v>2903.81</v>
      </c>
      <c r="J33">
        <v>3327.88</v>
      </c>
      <c r="K33">
        <v>3620.06</v>
      </c>
      <c r="L33">
        <v>3709</v>
      </c>
      <c r="M33">
        <v>4156.6899999999996</v>
      </c>
      <c r="N33">
        <v>4452.32</v>
      </c>
      <c r="O33">
        <v>4927.96</v>
      </c>
      <c r="P33">
        <v>5112.09</v>
      </c>
      <c r="Q33">
        <v>5618.06</v>
      </c>
      <c r="R33">
        <v>6124.03</v>
      </c>
      <c r="S33">
        <v>6630.01</v>
      </c>
    </row>
    <row r="34" spans="1:19">
      <c r="A34">
        <v>32</v>
      </c>
      <c r="B34">
        <v>2388.84</v>
      </c>
      <c r="C34">
        <v>2451.2600000000002</v>
      </c>
      <c r="D34">
        <v>2518.11</v>
      </c>
      <c r="E34">
        <v>2598.79</v>
      </c>
      <c r="F34">
        <v>2721.33</v>
      </c>
      <c r="G34">
        <v>2762.44</v>
      </c>
      <c r="H34">
        <v>2850.35</v>
      </c>
      <c r="I34">
        <v>2908.2</v>
      </c>
      <c r="J34">
        <v>3338.56</v>
      </c>
      <c r="K34">
        <v>3632.33</v>
      </c>
      <c r="L34">
        <v>3720.25</v>
      </c>
      <c r="M34">
        <v>4171.5200000000004</v>
      </c>
      <c r="N34">
        <v>4468.21</v>
      </c>
      <c r="O34">
        <v>4946.42</v>
      </c>
      <c r="P34">
        <v>5127.59</v>
      </c>
      <c r="Q34">
        <v>5635.1</v>
      </c>
      <c r="R34">
        <v>6142.6</v>
      </c>
      <c r="S34">
        <v>6650.11</v>
      </c>
    </row>
    <row r="35" spans="1:19">
      <c r="A35">
        <v>33</v>
      </c>
      <c r="B35">
        <v>2391.41</v>
      </c>
      <c r="C35">
        <v>2453.83</v>
      </c>
      <c r="D35">
        <v>2520.96</v>
      </c>
      <c r="E35">
        <v>2601.94</v>
      </c>
      <c r="F35">
        <v>2725.95</v>
      </c>
      <c r="G35">
        <v>2766.24</v>
      </c>
      <c r="H35">
        <v>2854.28</v>
      </c>
      <c r="I35">
        <v>2912.28</v>
      </c>
      <c r="J35">
        <v>3348.49</v>
      </c>
      <c r="K35">
        <v>3643.73</v>
      </c>
      <c r="L35">
        <v>3730.69</v>
      </c>
      <c r="M35">
        <v>4185.29</v>
      </c>
      <c r="N35">
        <v>4482.96</v>
      </c>
      <c r="O35">
        <v>4963.5600000000004</v>
      </c>
      <c r="P35">
        <v>5141.97</v>
      </c>
      <c r="Q35">
        <v>5650.91</v>
      </c>
      <c r="R35">
        <v>6159.84</v>
      </c>
      <c r="S35">
        <v>6668.77</v>
      </c>
    </row>
    <row r="36" spans="1:19">
      <c r="A36">
        <v>34</v>
      </c>
      <c r="B36">
        <v>2393.79</v>
      </c>
      <c r="C36">
        <v>2456.21</v>
      </c>
      <c r="D36">
        <v>2523.6</v>
      </c>
      <c r="E36">
        <v>2604.86</v>
      </c>
      <c r="F36">
        <v>2730.24</v>
      </c>
      <c r="G36">
        <v>2769.77</v>
      </c>
      <c r="H36">
        <v>2857.91</v>
      </c>
      <c r="I36">
        <v>2916.07</v>
      </c>
      <c r="J36">
        <v>3357.69</v>
      </c>
      <c r="K36">
        <v>3654.29</v>
      </c>
      <c r="L36">
        <v>3740.37</v>
      </c>
      <c r="M36">
        <v>4198.08</v>
      </c>
      <c r="N36">
        <v>4496.6499999999996</v>
      </c>
      <c r="O36">
        <v>4979.4799999999996</v>
      </c>
      <c r="P36">
        <v>5155.3100000000004</v>
      </c>
      <c r="Q36">
        <v>5665.57</v>
      </c>
      <c r="R36">
        <v>6175.82</v>
      </c>
      <c r="S36">
        <v>6686.08</v>
      </c>
    </row>
    <row r="37" spans="1:19">
      <c r="A37">
        <v>35</v>
      </c>
      <c r="B37">
        <v>2395.9899999999998</v>
      </c>
      <c r="C37">
        <v>2458.41</v>
      </c>
      <c r="D37">
        <v>2526.0500000000002</v>
      </c>
      <c r="E37">
        <v>2607.56</v>
      </c>
      <c r="F37">
        <v>2734.21</v>
      </c>
      <c r="G37">
        <v>2773.02</v>
      </c>
      <c r="H37">
        <v>2861.27</v>
      </c>
      <c r="I37">
        <v>2919.57</v>
      </c>
      <c r="J37">
        <v>3366.21</v>
      </c>
      <c r="K37">
        <v>3664.1</v>
      </c>
      <c r="L37">
        <v>3749.35</v>
      </c>
      <c r="M37">
        <v>4209.93</v>
      </c>
      <c r="N37">
        <v>4509.3500000000004</v>
      </c>
      <c r="O37">
        <v>4994.25</v>
      </c>
      <c r="P37">
        <v>5167.7</v>
      </c>
      <c r="Q37">
        <v>5679.18</v>
      </c>
      <c r="R37">
        <v>6190.66</v>
      </c>
      <c r="S37">
        <v>6702.13</v>
      </c>
    </row>
    <row r="38" spans="1:19">
      <c r="A38">
        <v>36</v>
      </c>
      <c r="B38">
        <f>B37</f>
        <v>2395.9899999999998</v>
      </c>
      <c r="C38">
        <f t="shared" ref="C38:S47" si="0">C37</f>
        <v>2458.41</v>
      </c>
      <c r="D38">
        <f t="shared" si="0"/>
        <v>2526.0500000000002</v>
      </c>
      <c r="E38">
        <f t="shared" si="0"/>
        <v>2607.56</v>
      </c>
      <c r="F38">
        <f t="shared" si="0"/>
        <v>2734.21</v>
      </c>
      <c r="G38">
        <f t="shared" si="0"/>
        <v>2773.02</v>
      </c>
      <c r="H38">
        <f t="shared" si="0"/>
        <v>2861.27</v>
      </c>
      <c r="I38">
        <f t="shared" si="0"/>
        <v>2919.57</v>
      </c>
      <c r="J38">
        <f t="shared" si="0"/>
        <v>3366.21</v>
      </c>
      <c r="K38">
        <f t="shared" si="0"/>
        <v>3664.1</v>
      </c>
      <c r="L38">
        <f t="shared" si="0"/>
        <v>3749.35</v>
      </c>
      <c r="M38">
        <f t="shared" si="0"/>
        <v>4209.93</v>
      </c>
      <c r="N38">
        <f t="shared" si="0"/>
        <v>4509.3500000000004</v>
      </c>
      <c r="O38">
        <f t="shared" si="0"/>
        <v>4994.25</v>
      </c>
      <c r="P38">
        <f t="shared" si="0"/>
        <v>5167.7</v>
      </c>
      <c r="Q38">
        <f t="shared" si="0"/>
        <v>5679.18</v>
      </c>
      <c r="R38">
        <f t="shared" si="0"/>
        <v>6190.66</v>
      </c>
      <c r="S38">
        <f t="shared" si="0"/>
        <v>6702.13</v>
      </c>
    </row>
    <row r="39" spans="1:19">
      <c r="A39">
        <v>37</v>
      </c>
      <c r="B39">
        <f t="shared" ref="B39:B47" si="1">B38</f>
        <v>2395.9899999999998</v>
      </c>
      <c r="C39">
        <f t="shared" si="0"/>
        <v>2458.41</v>
      </c>
      <c r="D39">
        <f t="shared" si="0"/>
        <v>2526.0500000000002</v>
      </c>
      <c r="E39">
        <f t="shared" si="0"/>
        <v>2607.56</v>
      </c>
      <c r="F39">
        <f t="shared" si="0"/>
        <v>2734.21</v>
      </c>
      <c r="G39">
        <f t="shared" si="0"/>
        <v>2773.02</v>
      </c>
      <c r="H39">
        <f t="shared" si="0"/>
        <v>2861.27</v>
      </c>
      <c r="I39">
        <f t="shared" si="0"/>
        <v>2919.57</v>
      </c>
      <c r="J39">
        <f t="shared" si="0"/>
        <v>3366.21</v>
      </c>
      <c r="K39">
        <f t="shared" si="0"/>
        <v>3664.1</v>
      </c>
      <c r="L39">
        <f t="shared" si="0"/>
        <v>3749.35</v>
      </c>
      <c r="M39">
        <f t="shared" si="0"/>
        <v>4209.93</v>
      </c>
      <c r="N39">
        <f t="shared" si="0"/>
        <v>4509.3500000000004</v>
      </c>
      <c r="O39">
        <f t="shared" si="0"/>
        <v>4994.25</v>
      </c>
      <c r="P39">
        <f t="shared" si="0"/>
        <v>5167.7</v>
      </c>
      <c r="Q39">
        <f t="shared" si="0"/>
        <v>5679.18</v>
      </c>
      <c r="R39">
        <f t="shared" si="0"/>
        <v>6190.66</v>
      </c>
      <c r="S39">
        <f t="shared" si="0"/>
        <v>6702.13</v>
      </c>
    </row>
    <row r="40" spans="1:19">
      <c r="A40">
        <v>38</v>
      </c>
      <c r="B40">
        <f t="shared" si="1"/>
        <v>2395.9899999999998</v>
      </c>
      <c r="C40">
        <f t="shared" si="0"/>
        <v>2458.41</v>
      </c>
      <c r="D40">
        <f t="shared" si="0"/>
        <v>2526.0500000000002</v>
      </c>
      <c r="E40">
        <f t="shared" si="0"/>
        <v>2607.56</v>
      </c>
      <c r="F40">
        <f t="shared" si="0"/>
        <v>2734.21</v>
      </c>
      <c r="G40">
        <f t="shared" si="0"/>
        <v>2773.02</v>
      </c>
      <c r="H40">
        <f t="shared" si="0"/>
        <v>2861.27</v>
      </c>
      <c r="I40">
        <f t="shared" si="0"/>
        <v>2919.57</v>
      </c>
      <c r="J40">
        <f t="shared" si="0"/>
        <v>3366.21</v>
      </c>
      <c r="K40">
        <f t="shared" si="0"/>
        <v>3664.1</v>
      </c>
      <c r="L40">
        <f t="shared" si="0"/>
        <v>3749.35</v>
      </c>
      <c r="M40">
        <f t="shared" si="0"/>
        <v>4209.93</v>
      </c>
      <c r="N40">
        <f t="shared" si="0"/>
        <v>4509.3500000000004</v>
      </c>
      <c r="O40">
        <f t="shared" si="0"/>
        <v>4994.25</v>
      </c>
      <c r="P40">
        <f t="shared" si="0"/>
        <v>5167.7</v>
      </c>
      <c r="Q40">
        <f t="shared" si="0"/>
        <v>5679.18</v>
      </c>
      <c r="R40">
        <f t="shared" si="0"/>
        <v>6190.66</v>
      </c>
      <c r="S40">
        <f t="shared" si="0"/>
        <v>6702.13</v>
      </c>
    </row>
    <row r="41" spans="1:19">
      <c r="A41">
        <v>39</v>
      </c>
      <c r="B41">
        <f t="shared" si="1"/>
        <v>2395.9899999999998</v>
      </c>
      <c r="C41">
        <f t="shared" si="0"/>
        <v>2458.41</v>
      </c>
      <c r="D41">
        <f t="shared" si="0"/>
        <v>2526.0500000000002</v>
      </c>
      <c r="E41">
        <f t="shared" si="0"/>
        <v>2607.56</v>
      </c>
      <c r="F41">
        <f t="shared" si="0"/>
        <v>2734.21</v>
      </c>
      <c r="G41">
        <f t="shared" si="0"/>
        <v>2773.02</v>
      </c>
      <c r="H41">
        <f t="shared" si="0"/>
        <v>2861.27</v>
      </c>
      <c r="I41">
        <f t="shared" si="0"/>
        <v>2919.57</v>
      </c>
      <c r="J41">
        <f t="shared" si="0"/>
        <v>3366.21</v>
      </c>
      <c r="K41">
        <f t="shared" si="0"/>
        <v>3664.1</v>
      </c>
      <c r="L41">
        <f t="shared" si="0"/>
        <v>3749.35</v>
      </c>
      <c r="M41">
        <f t="shared" si="0"/>
        <v>4209.93</v>
      </c>
      <c r="N41">
        <f t="shared" si="0"/>
        <v>4509.3500000000004</v>
      </c>
      <c r="O41">
        <f t="shared" si="0"/>
        <v>4994.25</v>
      </c>
      <c r="P41">
        <f t="shared" si="0"/>
        <v>5167.7</v>
      </c>
      <c r="Q41">
        <f t="shared" si="0"/>
        <v>5679.18</v>
      </c>
      <c r="R41">
        <f t="shared" si="0"/>
        <v>6190.66</v>
      </c>
      <c r="S41">
        <f t="shared" si="0"/>
        <v>6702.13</v>
      </c>
    </row>
    <row r="42" spans="1:19">
      <c r="A42">
        <v>40</v>
      </c>
      <c r="B42">
        <f t="shared" si="1"/>
        <v>2395.9899999999998</v>
      </c>
      <c r="C42">
        <f t="shared" si="0"/>
        <v>2458.41</v>
      </c>
      <c r="D42">
        <f t="shared" si="0"/>
        <v>2526.0500000000002</v>
      </c>
      <c r="E42">
        <f t="shared" si="0"/>
        <v>2607.56</v>
      </c>
      <c r="F42">
        <f t="shared" si="0"/>
        <v>2734.21</v>
      </c>
      <c r="G42">
        <f t="shared" si="0"/>
        <v>2773.02</v>
      </c>
      <c r="H42">
        <f t="shared" si="0"/>
        <v>2861.27</v>
      </c>
      <c r="I42">
        <f t="shared" si="0"/>
        <v>2919.57</v>
      </c>
      <c r="J42">
        <f t="shared" si="0"/>
        <v>3366.21</v>
      </c>
      <c r="K42">
        <f t="shared" si="0"/>
        <v>3664.1</v>
      </c>
      <c r="L42">
        <f t="shared" si="0"/>
        <v>3749.35</v>
      </c>
      <c r="M42">
        <f t="shared" si="0"/>
        <v>4209.93</v>
      </c>
      <c r="N42">
        <f t="shared" si="0"/>
        <v>4509.3500000000004</v>
      </c>
      <c r="O42">
        <f t="shared" si="0"/>
        <v>4994.25</v>
      </c>
      <c r="P42">
        <f t="shared" si="0"/>
        <v>5167.7</v>
      </c>
      <c r="Q42">
        <f t="shared" si="0"/>
        <v>5679.18</v>
      </c>
      <c r="R42">
        <f t="shared" si="0"/>
        <v>6190.66</v>
      </c>
      <c r="S42">
        <f t="shared" si="0"/>
        <v>6702.13</v>
      </c>
    </row>
    <row r="43" spans="1:19">
      <c r="A43">
        <v>41</v>
      </c>
      <c r="B43">
        <f t="shared" si="1"/>
        <v>2395.9899999999998</v>
      </c>
      <c r="C43">
        <f t="shared" si="0"/>
        <v>2458.41</v>
      </c>
      <c r="D43">
        <f t="shared" si="0"/>
        <v>2526.0500000000002</v>
      </c>
      <c r="E43">
        <f t="shared" si="0"/>
        <v>2607.56</v>
      </c>
      <c r="F43">
        <f t="shared" si="0"/>
        <v>2734.21</v>
      </c>
      <c r="G43">
        <f t="shared" si="0"/>
        <v>2773.02</v>
      </c>
      <c r="H43">
        <f t="shared" si="0"/>
        <v>2861.27</v>
      </c>
      <c r="I43">
        <f t="shared" si="0"/>
        <v>2919.57</v>
      </c>
      <c r="J43">
        <f t="shared" si="0"/>
        <v>3366.21</v>
      </c>
      <c r="K43">
        <f t="shared" si="0"/>
        <v>3664.1</v>
      </c>
      <c r="L43">
        <f t="shared" si="0"/>
        <v>3749.35</v>
      </c>
      <c r="M43">
        <f t="shared" si="0"/>
        <v>4209.93</v>
      </c>
      <c r="N43">
        <f t="shared" si="0"/>
        <v>4509.3500000000004</v>
      </c>
      <c r="O43">
        <f t="shared" si="0"/>
        <v>4994.25</v>
      </c>
      <c r="P43">
        <f t="shared" si="0"/>
        <v>5167.7</v>
      </c>
      <c r="Q43">
        <f t="shared" si="0"/>
        <v>5679.18</v>
      </c>
      <c r="R43">
        <f t="shared" si="0"/>
        <v>6190.66</v>
      </c>
      <c r="S43">
        <f t="shared" si="0"/>
        <v>6702.13</v>
      </c>
    </row>
    <row r="44" spans="1:19">
      <c r="A44">
        <v>42</v>
      </c>
      <c r="B44">
        <f t="shared" si="1"/>
        <v>2395.9899999999998</v>
      </c>
      <c r="C44">
        <f t="shared" si="0"/>
        <v>2458.41</v>
      </c>
      <c r="D44">
        <f t="shared" si="0"/>
        <v>2526.0500000000002</v>
      </c>
      <c r="E44">
        <f t="shared" si="0"/>
        <v>2607.56</v>
      </c>
      <c r="F44">
        <f t="shared" si="0"/>
        <v>2734.21</v>
      </c>
      <c r="G44">
        <f t="shared" si="0"/>
        <v>2773.02</v>
      </c>
      <c r="H44">
        <f t="shared" si="0"/>
        <v>2861.27</v>
      </c>
      <c r="I44">
        <f t="shared" si="0"/>
        <v>2919.57</v>
      </c>
      <c r="J44">
        <f t="shared" si="0"/>
        <v>3366.21</v>
      </c>
      <c r="K44">
        <f t="shared" si="0"/>
        <v>3664.1</v>
      </c>
      <c r="L44">
        <f t="shared" si="0"/>
        <v>3749.35</v>
      </c>
      <c r="M44">
        <f t="shared" si="0"/>
        <v>4209.93</v>
      </c>
      <c r="N44">
        <f t="shared" si="0"/>
        <v>4509.3500000000004</v>
      </c>
      <c r="O44">
        <f t="shared" si="0"/>
        <v>4994.25</v>
      </c>
      <c r="P44">
        <f t="shared" si="0"/>
        <v>5167.7</v>
      </c>
      <c r="Q44">
        <f t="shared" si="0"/>
        <v>5679.18</v>
      </c>
      <c r="R44">
        <f t="shared" si="0"/>
        <v>6190.66</v>
      </c>
      <c r="S44">
        <f t="shared" si="0"/>
        <v>6702.13</v>
      </c>
    </row>
    <row r="45" spans="1:19">
      <c r="A45">
        <v>43</v>
      </c>
      <c r="B45">
        <f t="shared" si="1"/>
        <v>2395.9899999999998</v>
      </c>
      <c r="C45">
        <f t="shared" si="0"/>
        <v>2458.41</v>
      </c>
      <c r="D45">
        <f t="shared" si="0"/>
        <v>2526.0500000000002</v>
      </c>
      <c r="E45">
        <f t="shared" si="0"/>
        <v>2607.56</v>
      </c>
      <c r="F45">
        <f t="shared" si="0"/>
        <v>2734.21</v>
      </c>
      <c r="G45">
        <f t="shared" si="0"/>
        <v>2773.02</v>
      </c>
      <c r="H45">
        <f t="shared" si="0"/>
        <v>2861.27</v>
      </c>
      <c r="I45">
        <f t="shared" si="0"/>
        <v>2919.57</v>
      </c>
      <c r="J45">
        <f t="shared" si="0"/>
        <v>3366.21</v>
      </c>
      <c r="K45">
        <f t="shared" si="0"/>
        <v>3664.1</v>
      </c>
      <c r="L45">
        <f t="shared" si="0"/>
        <v>3749.35</v>
      </c>
      <c r="M45">
        <f t="shared" si="0"/>
        <v>4209.93</v>
      </c>
      <c r="N45">
        <f t="shared" si="0"/>
        <v>4509.3500000000004</v>
      </c>
      <c r="O45">
        <f t="shared" si="0"/>
        <v>4994.25</v>
      </c>
      <c r="P45">
        <f t="shared" si="0"/>
        <v>5167.7</v>
      </c>
      <c r="Q45">
        <f t="shared" si="0"/>
        <v>5679.18</v>
      </c>
      <c r="R45">
        <f t="shared" si="0"/>
        <v>6190.66</v>
      </c>
      <c r="S45">
        <f t="shared" si="0"/>
        <v>6702.13</v>
      </c>
    </row>
    <row r="46" spans="1:19">
      <c r="A46">
        <v>44</v>
      </c>
      <c r="B46">
        <f t="shared" si="1"/>
        <v>2395.9899999999998</v>
      </c>
      <c r="C46">
        <f t="shared" si="0"/>
        <v>2458.41</v>
      </c>
      <c r="D46">
        <f t="shared" si="0"/>
        <v>2526.0500000000002</v>
      </c>
      <c r="E46">
        <f t="shared" si="0"/>
        <v>2607.56</v>
      </c>
      <c r="F46">
        <f t="shared" si="0"/>
        <v>2734.21</v>
      </c>
      <c r="G46">
        <f t="shared" si="0"/>
        <v>2773.02</v>
      </c>
      <c r="H46">
        <f t="shared" si="0"/>
        <v>2861.27</v>
      </c>
      <c r="I46">
        <f t="shared" si="0"/>
        <v>2919.57</v>
      </c>
      <c r="J46">
        <f t="shared" si="0"/>
        <v>3366.21</v>
      </c>
      <c r="K46">
        <f t="shared" si="0"/>
        <v>3664.1</v>
      </c>
      <c r="L46">
        <f t="shared" si="0"/>
        <v>3749.35</v>
      </c>
      <c r="M46">
        <f t="shared" si="0"/>
        <v>4209.93</v>
      </c>
      <c r="N46">
        <f t="shared" si="0"/>
        <v>4509.3500000000004</v>
      </c>
      <c r="O46">
        <f t="shared" si="0"/>
        <v>4994.25</v>
      </c>
      <c r="P46">
        <f t="shared" si="0"/>
        <v>5167.7</v>
      </c>
      <c r="Q46">
        <f t="shared" si="0"/>
        <v>5679.18</v>
      </c>
      <c r="R46">
        <f t="shared" si="0"/>
        <v>6190.66</v>
      </c>
      <c r="S46">
        <f t="shared" si="0"/>
        <v>6702.13</v>
      </c>
    </row>
    <row r="47" spans="1:19">
      <c r="A47">
        <v>45</v>
      </c>
      <c r="B47">
        <f t="shared" si="1"/>
        <v>2395.9899999999998</v>
      </c>
      <c r="C47">
        <f t="shared" si="0"/>
        <v>2458.41</v>
      </c>
      <c r="D47">
        <f t="shared" si="0"/>
        <v>2526.0500000000002</v>
      </c>
      <c r="E47">
        <f t="shared" si="0"/>
        <v>2607.56</v>
      </c>
      <c r="F47">
        <f t="shared" si="0"/>
        <v>2734.21</v>
      </c>
      <c r="G47">
        <f t="shared" si="0"/>
        <v>2773.02</v>
      </c>
      <c r="H47">
        <f t="shared" si="0"/>
        <v>2861.27</v>
      </c>
      <c r="I47">
        <f t="shared" si="0"/>
        <v>2919.57</v>
      </c>
      <c r="J47">
        <f t="shared" si="0"/>
        <v>3366.21</v>
      </c>
      <c r="K47">
        <f t="shared" si="0"/>
        <v>3664.1</v>
      </c>
      <c r="L47">
        <f t="shared" si="0"/>
        <v>3749.35</v>
      </c>
      <c r="M47">
        <f t="shared" si="0"/>
        <v>4209.93</v>
      </c>
      <c r="N47">
        <f t="shared" si="0"/>
        <v>4509.3500000000004</v>
      </c>
      <c r="O47">
        <f t="shared" si="0"/>
        <v>4994.25</v>
      </c>
      <c r="P47">
        <f t="shared" si="0"/>
        <v>5167.7</v>
      </c>
      <c r="Q47">
        <f t="shared" si="0"/>
        <v>5679.18</v>
      </c>
      <c r="R47">
        <f t="shared" si="0"/>
        <v>6190.66</v>
      </c>
      <c r="S47">
        <f t="shared" si="0"/>
        <v>6702.13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7"/>
  <sheetViews>
    <sheetView workbookViewId="0">
      <selection activeCell="C2" sqref="C2"/>
    </sheetView>
  </sheetViews>
  <sheetFormatPr defaultRowHeight="15"/>
  <sheetData>
    <row r="1" spans="1:64" s="74" customFormat="1" ht="46.5" customHeight="1">
      <c r="A1" s="72"/>
      <c r="B1" s="72" t="s">
        <v>59</v>
      </c>
      <c r="C1" s="72" t="s">
        <v>81</v>
      </c>
      <c r="D1" s="72" t="s">
        <v>60</v>
      </c>
      <c r="E1" s="72" t="s">
        <v>82</v>
      </c>
      <c r="F1" s="72" t="s">
        <v>61</v>
      </c>
      <c r="G1" s="72" t="s">
        <v>83</v>
      </c>
      <c r="H1" s="72" t="s">
        <v>62</v>
      </c>
      <c r="I1" s="72" t="s">
        <v>84</v>
      </c>
      <c r="J1" s="72" t="s">
        <v>63</v>
      </c>
      <c r="K1" s="72" t="s">
        <v>85</v>
      </c>
      <c r="L1" s="72" t="s">
        <v>64</v>
      </c>
      <c r="M1" s="72" t="s">
        <v>86</v>
      </c>
      <c r="N1" s="72" t="s">
        <v>65</v>
      </c>
      <c r="O1" s="72" t="s">
        <v>87</v>
      </c>
      <c r="P1" s="72" t="s">
        <v>66</v>
      </c>
      <c r="Q1" s="72" t="s">
        <v>88</v>
      </c>
      <c r="R1" s="72" t="s">
        <v>67</v>
      </c>
      <c r="S1" s="72" t="s">
        <v>89</v>
      </c>
      <c r="T1" s="72" t="s">
        <v>68</v>
      </c>
      <c r="U1" s="72" t="s">
        <v>90</v>
      </c>
      <c r="V1" s="72" t="s">
        <v>69</v>
      </c>
      <c r="W1" s="72" t="s">
        <v>91</v>
      </c>
      <c r="X1" s="72" t="s">
        <v>70</v>
      </c>
      <c r="Y1" s="72" t="s">
        <v>92</v>
      </c>
      <c r="Z1" s="72" t="s">
        <v>71</v>
      </c>
      <c r="AA1" s="72" t="s">
        <v>93</v>
      </c>
      <c r="AB1" s="72" t="s">
        <v>72</v>
      </c>
      <c r="AC1" s="72" t="s">
        <v>94</v>
      </c>
      <c r="AD1" s="72" t="s">
        <v>73</v>
      </c>
      <c r="AE1" s="72" t="s">
        <v>95</v>
      </c>
      <c r="AF1" s="72" t="s">
        <v>74</v>
      </c>
      <c r="AG1" s="72" t="s">
        <v>96</v>
      </c>
      <c r="AH1" s="72" t="s">
        <v>75</v>
      </c>
      <c r="AI1" s="72" t="s">
        <v>97</v>
      </c>
      <c r="AJ1" s="72" t="s">
        <v>76</v>
      </c>
      <c r="AK1" s="72" t="s">
        <v>98</v>
      </c>
      <c r="AL1" s="72" t="s">
        <v>77</v>
      </c>
      <c r="AM1" s="72" t="s">
        <v>99</v>
      </c>
      <c r="AN1" s="72" t="s">
        <v>78</v>
      </c>
      <c r="AO1" s="72" t="s">
        <v>100</v>
      </c>
      <c r="AP1" s="72" t="s">
        <v>79</v>
      </c>
      <c r="AQ1" s="72" t="s">
        <v>101</v>
      </c>
      <c r="AR1" s="72" t="s">
        <v>80</v>
      </c>
      <c r="AS1" s="72" t="s">
        <v>102</v>
      </c>
      <c r="AT1" s="72" t="s">
        <v>15</v>
      </c>
      <c r="AU1" s="72" t="s">
        <v>0</v>
      </c>
      <c r="AV1" s="72" t="s">
        <v>1</v>
      </c>
      <c r="AW1" s="72" t="s">
        <v>2</v>
      </c>
      <c r="AX1" s="72" t="s">
        <v>3</v>
      </c>
      <c r="AY1" s="72" t="s">
        <v>140</v>
      </c>
      <c r="AZ1" s="72" t="s">
        <v>104</v>
      </c>
      <c r="BA1" s="72" t="s">
        <v>4</v>
      </c>
      <c r="BB1" s="72" t="s">
        <v>141</v>
      </c>
      <c r="BC1" s="72" t="s">
        <v>105</v>
      </c>
      <c r="BD1" s="72" t="s">
        <v>5</v>
      </c>
      <c r="BE1" s="72" t="s">
        <v>142</v>
      </c>
      <c r="BF1" s="72" t="s">
        <v>106</v>
      </c>
      <c r="BG1" s="72" t="s">
        <v>6</v>
      </c>
      <c r="BH1" s="73" t="s">
        <v>7</v>
      </c>
      <c r="BI1" s="73" t="s">
        <v>8</v>
      </c>
      <c r="BJ1" s="73" t="s">
        <v>9</v>
      </c>
      <c r="BK1" s="73" t="s">
        <v>10</v>
      </c>
      <c r="BL1" s="73" t="s">
        <v>11</v>
      </c>
    </row>
    <row r="2" spans="1:64">
      <c r="A2" s="1">
        <v>0</v>
      </c>
      <c r="B2" s="1">
        <v>1829.76</v>
      </c>
      <c r="C2" s="1">
        <v>1864.0400000000002</v>
      </c>
      <c r="D2" s="1">
        <v>1841.9</v>
      </c>
      <c r="E2" s="1">
        <v>1893.1000000000001</v>
      </c>
      <c r="F2" s="1">
        <v>1886.01</v>
      </c>
      <c r="G2" s="1">
        <v>1937.21</v>
      </c>
      <c r="H2" s="1">
        <v>1908.07</v>
      </c>
      <c r="I2" s="1">
        <v>1959.27</v>
      </c>
      <c r="J2" s="1">
        <v>1943.15</v>
      </c>
      <c r="K2" s="1">
        <v>1994.3500000000001</v>
      </c>
      <c r="L2" s="1">
        <v>1959.19</v>
      </c>
      <c r="M2" s="1">
        <v>2010.39</v>
      </c>
      <c r="N2" s="1">
        <v>1981.24</v>
      </c>
      <c r="O2" s="1">
        <v>2032.44</v>
      </c>
      <c r="P2" s="1">
        <v>2039.38</v>
      </c>
      <c r="Q2" s="1">
        <v>2090.58</v>
      </c>
      <c r="R2" s="1">
        <v>2083.29</v>
      </c>
      <c r="S2" s="1">
        <v>2134.4899999999998</v>
      </c>
      <c r="T2" s="1">
        <v>2105.5299999999997</v>
      </c>
      <c r="U2" s="1">
        <v>2156.73</v>
      </c>
      <c r="V2" s="1">
        <v>2157.0699999999997</v>
      </c>
      <c r="W2" s="1">
        <v>2208.27</v>
      </c>
      <c r="X2" s="1">
        <v>2157.0699999999997</v>
      </c>
      <c r="Y2" s="1">
        <v>2208.27</v>
      </c>
      <c r="Z2" s="1">
        <v>2157.0699999999997</v>
      </c>
      <c r="AA2" s="1">
        <v>2208.27</v>
      </c>
      <c r="AB2" s="1">
        <v>2233.5699999999997</v>
      </c>
      <c r="AC2" s="1">
        <v>2284.77</v>
      </c>
      <c r="AD2" s="1">
        <v>2246.3199999999997</v>
      </c>
      <c r="AE2" s="1">
        <v>2297.52</v>
      </c>
      <c r="AF2" s="1">
        <v>2297.3199999999997</v>
      </c>
      <c r="AG2" s="1">
        <v>2348.52</v>
      </c>
      <c r="AH2" s="1">
        <v>2019.54</v>
      </c>
      <c r="AI2" s="1">
        <v>2070.7399999999998</v>
      </c>
      <c r="AJ2" s="1">
        <v>2335.48</v>
      </c>
      <c r="AK2" s="1">
        <v>2380.8200000000002</v>
      </c>
      <c r="AL2" s="1">
        <v>2350.35</v>
      </c>
      <c r="AM2" s="1">
        <v>2381.9299999999998</v>
      </c>
      <c r="AN2" s="1">
        <v>2390.71</v>
      </c>
      <c r="AO2" s="1">
        <v>2416.31</v>
      </c>
      <c r="AP2" s="1">
        <v>2562.87</v>
      </c>
      <c r="AQ2" s="1">
        <v>2588.4699999999998</v>
      </c>
      <c r="AR2" s="1">
        <v>2488.48</v>
      </c>
      <c r="AS2" s="1">
        <v>2514.08</v>
      </c>
      <c r="AT2" s="1">
        <v>2658.37</v>
      </c>
      <c r="AU2" s="1">
        <v>2660.52</v>
      </c>
      <c r="AV2" s="1">
        <v>2660.52</v>
      </c>
      <c r="AW2" s="1">
        <v>2790.71</v>
      </c>
      <c r="AX2" s="1">
        <v>3049.54</v>
      </c>
      <c r="AY2" s="1">
        <v>3171.52</v>
      </c>
      <c r="AZ2" s="1">
        <v>3171.52</v>
      </c>
      <c r="BA2" s="1">
        <v>3074.6</v>
      </c>
      <c r="BB2" s="1">
        <v>3197.58</v>
      </c>
      <c r="BC2" s="1">
        <v>3197.58</v>
      </c>
      <c r="BD2" s="1">
        <v>3185.14</v>
      </c>
      <c r="BE2" s="1">
        <v>3312.5499999999997</v>
      </c>
      <c r="BF2" s="1">
        <v>3312.5499999999997</v>
      </c>
      <c r="BG2" s="1">
        <v>3172.13</v>
      </c>
      <c r="BH2" s="2">
        <v>3900.31</v>
      </c>
      <c r="BI2" s="2">
        <v>4182.05</v>
      </c>
      <c r="BJ2" s="2">
        <v>4225.3900000000003</v>
      </c>
      <c r="BK2" s="2">
        <v>4355.42</v>
      </c>
      <c r="BL2" s="2">
        <v>4563.4799999999996</v>
      </c>
    </row>
    <row r="3" spans="1:64">
      <c r="A3" s="1">
        <v>1</v>
      </c>
      <c r="B3" s="1">
        <v>1960.39</v>
      </c>
      <c r="C3" s="1">
        <v>2011.5900000000001</v>
      </c>
      <c r="D3" s="1">
        <v>1994.47</v>
      </c>
      <c r="E3" s="1">
        <v>2045.67</v>
      </c>
      <c r="F3" s="1">
        <v>2038.5800000000002</v>
      </c>
      <c r="G3" s="1">
        <v>2089.7800000000002</v>
      </c>
      <c r="H3" s="1">
        <v>2055.62</v>
      </c>
      <c r="I3" s="1">
        <v>2106.8200000000002</v>
      </c>
      <c r="J3" s="1">
        <v>2095.71</v>
      </c>
      <c r="K3" s="1">
        <v>2146.91</v>
      </c>
      <c r="L3" s="1">
        <v>2111.75</v>
      </c>
      <c r="M3" s="1">
        <v>2162.9500000000003</v>
      </c>
      <c r="N3" s="1">
        <v>2133.7999999999997</v>
      </c>
      <c r="O3" s="1">
        <v>2185</v>
      </c>
      <c r="P3" s="1">
        <v>2191.9499999999998</v>
      </c>
      <c r="Q3" s="1">
        <v>2243.15</v>
      </c>
      <c r="R3" s="1">
        <v>2249.04</v>
      </c>
      <c r="S3" s="1">
        <v>2300.2400000000002</v>
      </c>
      <c r="T3" s="1">
        <v>2258.1</v>
      </c>
      <c r="U3" s="1">
        <v>2309.3000000000002</v>
      </c>
      <c r="V3" s="1">
        <v>2322.8199999999997</v>
      </c>
      <c r="W3" s="1">
        <v>2374.02</v>
      </c>
      <c r="X3" s="1">
        <v>2316.4499999999998</v>
      </c>
      <c r="Y3" s="1">
        <v>2367.65</v>
      </c>
      <c r="Z3" s="1">
        <v>2316.4499999999998</v>
      </c>
      <c r="AA3" s="1">
        <v>2367.65</v>
      </c>
      <c r="AB3" s="1">
        <v>2373.73</v>
      </c>
      <c r="AC3" s="1">
        <v>2399.33</v>
      </c>
      <c r="AD3" s="1">
        <v>2380.1</v>
      </c>
      <c r="AE3" s="1">
        <v>2405.6999999999998</v>
      </c>
      <c r="AF3" s="1">
        <v>2437.48</v>
      </c>
      <c r="AG3" s="1">
        <v>2463.08</v>
      </c>
      <c r="AH3" s="1">
        <v>2185.2999999999997</v>
      </c>
      <c r="AI3" s="1">
        <v>2236.5</v>
      </c>
      <c r="AJ3" s="1">
        <v>2501.2399999999998</v>
      </c>
      <c r="AK3" s="1">
        <v>2526.8399999999997</v>
      </c>
      <c r="AL3" s="1">
        <v>2509.7399999999998</v>
      </c>
      <c r="AM3" s="1">
        <v>2535.3399999999997</v>
      </c>
      <c r="AN3" s="1">
        <v>2562.87</v>
      </c>
      <c r="AO3" s="1">
        <v>2588.4699999999998</v>
      </c>
      <c r="AP3" s="1">
        <v>2621.67</v>
      </c>
      <c r="AQ3" s="1">
        <v>2647.27</v>
      </c>
      <c r="AR3" s="1">
        <v>2622.31</v>
      </c>
      <c r="AS3" s="1">
        <v>2647.91</v>
      </c>
      <c r="AT3" s="1">
        <v>2831.89</v>
      </c>
      <c r="AU3" s="1">
        <v>2788.55</v>
      </c>
      <c r="AV3" s="1">
        <v>2827.56</v>
      </c>
      <c r="AW3" s="1">
        <v>2933.78</v>
      </c>
      <c r="AX3" s="1">
        <v>3170.29</v>
      </c>
      <c r="AY3" s="1">
        <v>3297.1</v>
      </c>
      <c r="AZ3" s="1">
        <v>3297.1</v>
      </c>
      <c r="BA3" s="1">
        <v>3185.12</v>
      </c>
      <c r="BB3" s="1">
        <v>3312.52</v>
      </c>
      <c r="BC3" s="1">
        <v>3312.52</v>
      </c>
      <c r="BD3" s="1">
        <v>3341.19</v>
      </c>
      <c r="BE3" s="1">
        <v>3474.84</v>
      </c>
      <c r="BF3" s="1">
        <v>3474.84</v>
      </c>
      <c r="BG3" s="1">
        <v>3315.21</v>
      </c>
      <c r="BH3" s="2">
        <v>3991.33</v>
      </c>
      <c r="BI3" s="2">
        <v>4273.07</v>
      </c>
      <c r="BJ3" s="2">
        <v>4225.3900000000003</v>
      </c>
      <c r="BK3" s="2">
        <v>4446.45</v>
      </c>
      <c r="BL3" s="2">
        <v>4563.4799999999996</v>
      </c>
    </row>
    <row r="4" spans="1:64">
      <c r="A4" s="1">
        <v>2</v>
      </c>
      <c r="B4" s="1">
        <v>1970.42</v>
      </c>
      <c r="C4" s="1">
        <v>2021.6200000000001</v>
      </c>
      <c r="D4" s="1">
        <v>2013.02</v>
      </c>
      <c r="E4" s="1">
        <v>2064.2199999999998</v>
      </c>
      <c r="F4" s="1">
        <v>2057.61</v>
      </c>
      <c r="G4" s="1">
        <v>2108.81</v>
      </c>
      <c r="H4" s="1">
        <v>2065.65</v>
      </c>
      <c r="I4" s="1">
        <v>2116.85</v>
      </c>
      <c r="J4" s="1">
        <v>2114.75</v>
      </c>
      <c r="K4" s="1">
        <v>2165.9500000000003</v>
      </c>
      <c r="L4" s="1">
        <v>2131.81</v>
      </c>
      <c r="M4" s="1">
        <v>2183.0100000000002</v>
      </c>
      <c r="N4" s="1">
        <v>2153.8599999999997</v>
      </c>
      <c r="O4" s="1">
        <v>2205.06</v>
      </c>
      <c r="P4" s="1">
        <v>2212</v>
      </c>
      <c r="Q4" s="1">
        <v>2263.2000000000003</v>
      </c>
      <c r="R4" s="1">
        <v>2267.5099999999998</v>
      </c>
      <c r="S4" s="1">
        <v>2318.71</v>
      </c>
      <c r="T4" s="1">
        <v>2278.16</v>
      </c>
      <c r="U4" s="1">
        <v>2329.36</v>
      </c>
      <c r="V4" s="1">
        <v>2322.8199999999997</v>
      </c>
      <c r="W4" s="1">
        <v>2374.02</v>
      </c>
      <c r="X4" s="1">
        <v>2316.4499999999998</v>
      </c>
      <c r="Y4" s="1">
        <v>2367.65</v>
      </c>
      <c r="Z4" s="1">
        <v>2316.4499999999998</v>
      </c>
      <c r="AA4" s="1">
        <v>2367.65</v>
      </c>
      <c r="AB4" s="1">
        <v>2373.73</v>
      </c>
      <c r="AC4" s="1">
        <v>2399.33</v>
      </c>
      <c r="AD4" s="1">
        <v>2380.1</v>
      </c>
      <c r="AE4" s="1">
        <v>2405.6999999999998</v>
      </c>
      <c r="AF4" s="1">
        <v>2437.48</v>
      </c>
      <c r="AG4" s="1">
        <v>2463.08</v>
      </c>
      <c r="AH4" s="1">
        <v>2203.7599999999998</v>
      </c>
      <c r="AI4" s="1">
        <v>2254.96</v>
      </c>
      <c r="AJ4" s="1">
        <v>2501.2399999999998</v>
      </c>
      <c r="AK4" s="1">
        <v>2526.8399999999997</v>
      </c>
      <c r="AL4" s="1">
        <v>2509.7399999999998</v>
      </c>
      <c r="AM4" s="1">
        <v>2535.3399999999997</v>
      </c>
      <c r="AN4" s="1">
        <v>2562.87</v>
      </c>
      <c r="AO4" s="1">
        <v>2588.4699999999998</v>
      </c>
      <c r="AP4" s="1">
        <v>2621.67</v>
      </c>
      <c r="AQ4" s="1">
        <v>2647.27</v>
      </c>
      <c r="AR4" s="1">
        <v>2622.31</v>
      </c>
      <c r="AS4" s="1">
        <v>2647.91</v>
      </c>
      <c r="AT4" s="1">
        <v>2831.89</v>
      </c>
      <c r="AU4" s="1">
        <v>2788.55</v>
      </c>
      <c r="AV4" s="1">
        <v>2827.56</v>
      </c>
      <c r="AW4" s="1">
        <v>2933.78</v>
      </c>
      <c r="AX4" s="1">
        <v>3170.29</v>
      </c>
      <c r="AY4" s="1">
        <v>3297.1</v>
      </c>
      <c r="AZ4" s="1">
        <v>3297.1</v>
      </c>
      <c r="BA4" s="1">
        <v>3185.12</v>
      </c>
      <c r="BB4" s="1">
        <v>3312.52</v>
      </c>
      <c r="BC4" s="1">
        <v>3312.52</v>
      </c>
      <c r="BD4" s="1">
        <v>3341.19</v>
      </c>
      <c r="BE4" s="1">
        <v>3474.84</v>
      </c>
      <c r="BF4" s="1">
        <v>3474.84</v>
      </c>
      <c r="BG4" s="1">
        <v>3315.21</v>
      </c>
      <c r="BH4" s="2">
        <v>3991.33</v>
      </c>
      <c r="BI4" s="2">
        <v>4273.07</v>
      </c>
      <c r="BJ4" s="2">
        <v>4420.4399999999996</v>
      </c>
      <c r="BK4" s="2">
        <v>4446.45</v>
      </c>
      <c r="BL4" s="2">
        <v>4758.5200000000004</v>
      </c>
    </row>
    <row r="5" spans="1:64">
      <c r="A5" s="1">
        <v>3</v>
      </c>
      <c r="B5" s="1">
        <v>1980.45</v>
      </c>
      <c r="C5" s="1">
        <v>2031.65</v>
      </c>
      <c r="D5" s="1">
        <v>2031.57</v>
      </c>
      <c r="E5" s="1">
        <v>2082.77</v>
      </c>
      <c r="F5" s="1">
        <v>2076.66</v>
      </c>
      <c r="G5" s="1">
        <v>2127.86</v>
      </c>
      <c r="H5" s="1">
        <v>2075.67</v>
      </c>
      <c r="I5" s="1">
        <v>2126.87</v>
      </c>
      <c r="J5" s="1">
        <v>2133.7999999999997</v>
      </c>
      <c r="K5" s="1">
        <v>2185</v>
      </c>
      <c r="L5" s="1">
        <v>2151.8599999999997</v>
      </c>
      <c r="M5" s="1">
        <v>2203.06</v>
      </c>
      <c r="N5" s="1">
        <v>2173.91</v>
      </c>
      <c r="O5" s="1">
        <v>2225.11</v>
      </c>
      <c r="P5" s="1">
        <v>2232.0499999999997</v>
      </c>
      <c r="Q5" s="1">
        <v>2283.25</v>
      </c>
      <c r="R5" s="1">
        <v>2285.9699999999998</v>
      </c>
      <c r="S5" s="1">
        <v>2337.17</v>
      </c>
      <c r="T5" s="1">
        <v>2298.21</v>
      </c>
      <c r="U5" s="1">
        <v>2349.4100000000003</v>
      </c>
      <c r="V5" s="1">
        <v>2335.48</v>
      </c>
      <c r="W5" s="1">
        <v>2380.8200000000002</v>
      </c>
      <c r="X5" s="1">
        <v>2329.1400000000003</v>
      </c>
      <c r="Y5" s="1">
        <v>2380.34</v>
      </c>
      <c r="Z5" s="1">
        <v>2329.1400000000003</v>
      </c>
      <c r="AA5" s="1">
        <v>2380.34</v>
      </c>
      <c r="AB5" s="1">
        <v>2411.98</v>
      </c>
      <c r="AC5" s="1">
        <v>2437.58</v>
      </c>
      <c r="AD5" s="1">
        <v>2418.36</v>
      </c>
      <c r="AE5" s="1">
        <v>2443.96</v>
      </c>
      <c r="AF5" s="1">
        <v>2475.73</v>
      </c>
      <c r="AG5" s="1">
        <v>2501.33</v>
      </c>
      <c r="AH5" s="1">
        <v>2222.2199999999998</v>
      </c>
      <c r="AI5" s="1">
        <v>2273.42</v>
      </c>
      <c r="AJ5" s="1">
        <v>2539.4899999999998</v>
      </c>
      <c r="AK5" s="1">
        <v>2565.0899999999997</v>
      </c>
      <c r="AL5" s="1">
        <v>2547.9899999999998</v>
      </c>
      <c r="AM5" s="1">
        <v>2573.5899999999997</v>
      </c>
      <c r="AN5" s="1">
        <v>2621.67</v>
      </c>
      <c r="AO5" s="1">
        <v>2647.27</v>
      </c>
      <c r="AP5" s="1">
        <v>2690.27</v>
      </c>
      <c r="AQ5" s="1">
        <v>2690.27</v>
      </c>
      <c r="AR5" s="1">
        <v>2660.52</v>
      </c>
      <c r="AS5" s="1">
        <v>2660.52</v>
      </c>
      <c r="AT5" s="1">
        <v>2909.91</v>
      </c>
      <c r="AU5" s="1">
        <v>2840.56</v>
      </c>
      <c r="AV5" s="1">
        <v>2866.57</v>
      </c>
      <c r="AW5" s="1">
        <v>3037.81</v>
      </c>
      <c r="AX5" s="1">
        <v>3258.54</v>
      </c>
      <c r="AY5" s="1">
        <v>3388.88</v>
      </c>
      <c r="AZ5" s="1">
        <v>3388.88</v>
      </c>
      <c r="BA5" s="1">
        <v>3289.15</v>
      </c>
      <c r="BB5" s="1">
        <v>3420.7200000000003</v>
      </c>
      <c r="BC5" s="1">
        <v>3420.7200000000003</v>
      </c>
      <c r="BD5" s="1">
        <v>3480.98</v>
      </c>
      <c r="BE5" s="1">
        <v>3620.2200000000003</v>
      </c>
      <c r="BF5" s="1">
        <v>3620.2200000000003</v>
      </c>
      <c r="BG5" s="1">
        <v>3419.23</v>
      </c>
      <c r="BH5" s="2">
        <v>4150.62</v>
      </c>
      <c r="BI5" s="2">
        <v>4412.8599999999997</v>
      </c>
      <c r="BJ5" s="2">
        <v>4420.4399999999996</v>
      </c>
      <c r="BK5" s="2">
        <v>4605.74</v>
      </c>
      <c r="BL5" s="2">
        <v>4758.5200000000004</v>
      </c>
    </row>
    <row r="6" spans="1:64">
      <c r="A6" s="1">
        <v>4</v>
      </c>
      <c r="B6" s="1">
        <v>1990.48</v>
      </c>
      <c r="C6" s="1">
        <v>2041.68</v>
      </c>
      <c r="D6" s="1">
        <v>2050.12</v>
      </c>
      <c r="E6" s="1">
        <v>2101.3200000000002</v>
      </c>
      <c r="F6" s="1">
        <v>2095.6999999999998</v>
      </c>
      <c r="G6" s="1">
        <v>2146.9</v>
      </c>
      <c r="H6" s="1">
        <v>2085.6999999999998</v>
      </c>
      <c r="I6" s="1">
        <v>2136.9</v>
      </c>
      <c r="J6" s="1">
        <v>2152.8399999999997</v>
      </c>
      <c r="K6" s="1">
        <v>2204.04</v>
      </c>
      <c r="L6" s="1">
        <v>2171.91</v>
      </c>
      <c r="M6" s="1">
        <v>2223.11</v>
      </c>
      <c r="N6" s="1">
        <v>2193.96</v>
      </c>
      <c r="O6" s="1">
        <v>2245.1600000000003</v>
      </c>
      <c r="P6" s="1">
        <v>2252.1099999999997</v>
      </c>
      <c r="Q6" s="1">
        <v>2303.31</v>
      </c>
      <c r="R6" s="1">
        <v>2304.4299999999998</v>
      </c>
      <c r="S6" s="1">
        <v>2355.63</v>
      </c>
      <c r="T6" s="1">
        <v>2318.2599999999998</v>
      </c>
      <c r="U6" s="1">
        <v>2369.46</v>
      </c>
      <c r="V6" s="1">
        <v>2335.48</v>
      </c>
      <c r="W6" s="1">
        <v>2380.8200000000002</v>
      </c>
      <c r="X6" s="1">
        <v>2329.1400000000003</v>
      </c>
      <c r="Y6" s="1">
        <v>2380.34</v>
      </c>
      <c r="Z6" s="1">
        <v>2329.1400000000003</v>
      </c>
      <c r="AA6" s="1">
        <v>2380.34</v>
      </c>
      <c r="AB6" s="1">
        <v>2411.98</v>
      </c>
      <c r="AC6" s="1">
        <v>2437.58</v>
      </c>
      <c r="AD6" s="1">
        <v>2418.36</v>
      </c>
      <c r="AE6" s="1">
        <v>2443.96</v>
      </c>
      <c r="AF6" s="1">
        <v>2475.73</v>
      </c>
      <c r="AG6" s="1">
        <v>2501.33</v>
      </c>
      <c r="AH6" s="1">
        <v>2240.6799999999998</v>
      </c>
      <c r="AI6" s="1">
        <v>2291.88</v>
      </c>
      <c r="AJ6" s="1">
        <v>2539.4899999999998</v>
      </c>
      <c r="AK6" s="1">
        <v>2565.0899999999997</v>
      </c>
      <c r="AL6" s="1">
        <v>2547.9899999999998</v>
      </c>
      <c r="AM6" s="1">
        <v>2573.5899999999997</v>
      </c>
      <c r="AN6" s="1">
        <v>2621.67</v>
      </c>
      <c r="AO6" s="1">
        <v>2647.27</v>
      </c>
      <c r="AP6" s="1">
        <v>2690.27</v>
      </c>
      <c r="AQ6" s="1">
        <v>2690.27</v>
      </c>
      <c r="AR6" s="1">
        <v>2660.52</v>
      </c>
      <c r="AS6" s="1">
        <v>2660.52</v>
      </c>
      <c r="AT6" s="1">
        <v>2909.91</v>
      </c>
      <c r="AU6" s="1">
        <v>2840.56</v>
      </c>
      <c r="AV6" s="1">
        <v>2866.57</v>
      </c>
      <c r="AW6" s="1">
        <v>3037.81</v>
      </c>
      <c r="AX6" s="1">
        <v>3258.54</v>
      </c>
      <c r="AY6" s="1">
        <v>3388.88</v>
      </c>
      <c r="AZ6" s="1">
        <v>3388.88</v>
      </c>
      <c r="BA6" s="1">
        <v>3289.15</v>
      </c>
      <c r="BB6" s="1">
        <v>3420.7200000000003</v>
      </c>
      <c r="BC6" s="1">
        <v>3420.7200000000003</v>
      </c>
      <c r="BD6" s="1">
        <v>3480.98</v>
      </c>
      <c r="BE6" s="1">
        <v>3620.2200000000003</v>
      </c>
      <c r="BF6" s="1">
        <v>3620.2200000000003</v>
      </c>
      <c r="BG6" s="1">
        <v>3419.23</v>
      </c>
      <c r="BH6" s="2">
        <v>4150.62</v>
      </c>
      <c r="BI6" s="2">
        <v>4412.8599999999997</v>
      </c>
      <c r="BJ6" s="2">
        <v>4615.5</v>
      </c>
      <c r="BK6" s="2">
        <v>4605.74</v>
      </c>
      <c r="BL6" s="2">
        <v>4953.58</v>
      </c>
    </row>
    <row r="7" spans="1:64">
      <c r="A7" s="1">
        <v>5</v>
      </c>
      <c r="B7" s="1">
        <v>2000.5</v>
      </c>
      <c r="C7" s="1">
        <v>2051.6999999999998</v>
      </c>
      <c r="D7" s="1">
        <v>2068.67</v>
      </c>
      <c r="E7" s="1">
        <v>2119.87</v>
      </c>
      <c r="F7" s="1">
        <v>2114.7399999999998</v>
      </c>
      <c r="G7" s="1">
        <v>2165.94</v>
      </c>
      <c r="H7" s="1">
        <v>2095.73</v>
      </c>
      <c r="I7" s="1">
        <v>2146.9299999999998</v>
      </c>
      <c r="J7" s="1">
        <v>2171.8799999999997</v>
      </c>
      <c r="K7" s="1">
        <v>2223.08</v>
      </c>
      <c r="L7" s="1">
        <v>2191.9699999999998</v>
      </c>
      <c r="M7" s="1">
        <v>2243.17</v>
      </c>
      <c r="N7" s="1">
        <v>2214.02</v>
      </c>
      <c r="O7" s="1">
        <v>2265.2200000000003</v>
      </c>
      <c r="P7" s="1">
        <v>2272.16</v>
      </c>
      <c r="Q7" s="1">
        <v>2323.36</v>
      </c>
      <c r="R7" s="1">
        <v>2322.89</v>
      </c>
      <c r="S7" s="1">
        <v>2374.09</v>
      </c>
      <c r="T7" s="1">
        <v>2327.91</v>
      </c>
      <c r="U7" s="1">
        <v>2379.1099999999997</v>
      </c>
      <c r="V7" s="1">
        <v>2386.48</v>
      </c>
      <c r="W7" s="1">
        <v>2412.08</v>
      </c>
      <c r="X7" s="1">
        <v>2367.36</v>
      </c>
      <c r="Y7" s="1">
        <v>2392.96</v>
      </c>
      <c r="Z7" s="1">
        <v>2367.36</v>
      </c>
      <c r="AA7" s="1">
        <v>2392.96</v>
      </c>
      <c r="AB7" s="1">
        <v>2462.9899999999998</v>
      </c>
      <c r="AC7" s="1">
        <v>2488.5899999999997</v>
      </c>
      <c r="AD7" s="1">
        <v>2456.62</v>
      </c>
      <c r="AE7" s="1">
        <v>2482.2199999999998</v>
      </c>
      <c r="AF7" s="1">
        <v>2526.7399999999998</v>
      </c>
      <c r="AG7" s="1">
        <v>2552.3399999999997</v>
      </c>
      <c r="AH7" s="1">
        <v>2259.14</v>
      </c>
      <c r="AI7" s="1">
        <v>2310.34</v>
      </c>
      <c r="AJ7" s="1">
        <v>2590.5</v>
      </c>
      <c r="AK7" s="1">
        <v>2616.1</v>
      </c>
      <c r="AL7" s="1">
        <v>2586.25</v>
      </c>
      <c r="AM7" s="1">
        <v>2611.85</v>
      </c>
      <c r="AN7" s="1">
        <v>2690.27</v>
      </c>
      <c r="AO7" s="1">
        <v>2690.27</v>
      </c>
      <c r="AP7" s="1">
        <v>3065.95</v>
      </c>
      <c r="AQ7" s="1">
        <v>3065.95</v>
      </c>
      <c r="AR7" s="1">
        <v>2698.78</v>
      </c>
      <c r="AS7" s="1">
        <v>2698.78</v>
      </c>
      <c r="AT7" s="1">
        <v>2987.92</v>
      </c>
      <c r="AU7" s="1">
        <v>2944.59</v>
      </c>
      <c r="AV7" s="1">
        <v>2918.58</v>
      </c>
      <c r="AW7" s="1">
        <v>3141.84</v>
      </c>
      <c r="AX7" s="1">
        <v>3346.78</v>
      </c>
      <c r="AY7" s="1">
        <v>3480.65</v>
      </c>
      <c r="AZ7" s="1">
        <v>3480.65</v>
      </c>
      <c r="BA7" s="1">
        <v>3393.18</v>
      </c>
      <c r="BB7" s="1">
        <v>3528.91</v>
      </c>
      <c r="BC7" s="1">
        <v>3528.91</v>
      </c>
      <c r="BD7" s="1">
        <v>3620.76</v>
      </c>
      <c r="BE7" s="1">
        <v>3765.59</v>
      </c>
      <c r="BF7" s="1">
        <v>3765.59</v>
      </c>
      <c r="BG7" s="1">
        <v>3523.26</v>
      </c>
      <c r="BH7" s="2">
        <v>4309.91</v>
      </c>
      <c r="BI7" s="2">
        <v>4552.6400000000003</v>
      </c>
      <c r="BJ7" s="2">
        <v>4615.5</v>
      </c>
      <c r="BK7" s="2">
        <v>4765.0200000000004</v>
      </c>
      <c r="BL7" s="2">
        <v>4953.58</v>
      </c>
    </row>
    <row r="8" spans="1:64">
      <c r="A8" s="1">
        <v>6</v>
      </c>
      <c r="B8" s="1">
        <v>2010.53</v>
      </c>
      <c r="C8" s="1">
        <v>2061.73</v>
      </c>
      <c r="D8" s="1">
        <v>2087.2199999999998</v>
      </c>
      <c r="E8" s="1">
        <v>2138.42</v>
      </c>
      <c r="F8" s="1">
        <v>2133.79</v>
      </c>
      <c r="G8" s="1">
        <v>2184.9900000000002</v>
      </c>
      <c r="H8" s="1">
        <v>2105.7599999999998</v>
      </c>
      <c r="I8" s="1">
        <v>2156.96</v>
      </c>
      <c r="J8" s="1">
        <v>2190.9299999999998</v>
      </c>
      <c r="K8" s="1">
        <v>2242.13</v>
      </c>
      <c r="L8" s="1">
        <v>2212.02</v>
      </c>
      <c r="M8" s="1">
        <v>2263.2200000000003</v>
      </c>
      <c r="N8" s="1">
        <v>2234.0699999999997</v>
      </c>
      <c r="O8" s="1">
        <v>2285.27</v>
      </c>
      <c r="P8" s="1">
        <v>2292.21</v>
      </c>
      <c r="Q8" s="1">
        <v>2343.4100000000003</v>
      </c>
      <c r="R8" s="1">
        <v>2341.91</v>
      </c>
      <c r="S8" s="1">
        <v>2381.2999999999997</v>
      </c>
      <c r="T8" s="1">
        <v>2332.77</v>
      </c>
      <c r="U8" s="1">
        <v>2380.61</v>
      </c>
      <c r="V8" s="1">
        <v>2386.48</v>
      </c>
      <c r="W8" s="1">
        <v>2412.08</v>
      </c>
      <c r="X8" s="1">
        <v>2367.36</v>
      </c>
      <c r="Y8" s="1">
        <v>2392.96</v>
      </c>
      <c r="Z8" s="1">
        <v>2367.36</v>
      </c>
      <c r="AA8" s="1">
        <v>2392.96</v>
      </c>
      <c r="AB8" s="1">
        <v>2462.9899999999998</v>
      </c>
      <c r="AC8" s="1">
        <v>2488.5899999999997</v>
      </c>
      <c r="AD8" s="1">
        <v>2456.62</v>
      </c>
      <c r="AE8" s="1">
        <v>2482.2199999999998</v>
      </c>
      <c r="AF8" s="1">
        <v>2526.7399999999998</v>
      </c>
      <c r="AG8" s="1">
        <v>2552.3399999999997</v>
      </c>
      <c r="AH8" s="1">
        <v>2303.77</v>
      </c>
      <c r="AI8" s="1">
        <v>2354.9700000000003</v>
      </c>
      <c r="AJ8" s="1">
        <v>2590.5</v>
      </c>
      <c r="AK8" s="1">
        <v>2616.1</v>
      </c>
      <c r="AL8" s="1">
        <v>2586.25</v>
      </c>
      <c r="AM8" s="1">
        <v>2611.85</v>
      </c>
      <c r="AN8" s="1">
        <v>2690.27</v>
      </c>
      <c r="AO8" s="1">
        <v>2690.27</v>
      </c>
      <c r="AP8" s="1">
        <v>3065.95</v>
      </c>
      <c r="AQ8" s="1">
        <v>3065.95</v>
      </c>
      <c r="AR8" s="1">
        <v>2698.78</v>
      </c>
      <c r="AS8" s="1">
        <v>2698.78</v>
      </c>
      <c r="AT8" s="1">
        <v>2987.92</v>
      </c>
      <c r="AU8" s="1">
        <v>2944.59</v>
      </c>
      <c r="AV8" s="1">
        <v>2918.58</v>
      </c>
      <c r="AW8" s="1">
        <v>3141.84</v>
      </c>
      <c r="AX8" s="1">
        <v>3346.78</v>
      </c>
      <c r="AY8" s="1">
        <v>3480.65</v>
      </c>
      <c r="AZ8" s="1">
        <v>3480.65</v>
      </c>
      <c r="BA8" s="1">
        <v>3393.18</v>
      </c>
      <c r="BB8" s="1">
        <v>3528.91</v>
      </c>
      <c r="BC8" s="1">
        <v>3528.91</v>
      </c>
      <c r="BD8" s="1">
        <v>3620.76</v>
      </c>
      <c r="BE8" s="1">
        <v>3765.59</v>
      </c>
      <c r="BF8" s="1">
        <v>3765.59</v>
      </c>
      <c r="BG8" s="1">
        <v>3523.26</v>
      </c>
      <c r="BH8" s="2">
        <v>4309.91</v>
      </c>
      <c r="BI8" s="2">
        <v>4552.6400000000003</v>
      </c>
      <c r="BJ8" s="2">
        <v>4810.55</v>
      </c>
      <c r="BK8" s="2">
        <v>4765.0200000000004</v>
      </c>
      <c r="BL8" s="2">
        <v>5148.63</v>
      </c>
    </row>
    <row r="9" spans="1:64">
      <c r="A9" s="1">
        <v>7</v>
      </c>
      <c r="B9" s="1">
        <v>2020.56</v>
      </c>
      <c r="C9" s="1">
        <v>2071.7599999999998</v>
      </c>
      <c r="D9" s="1">
        <v>2105.77</v>
      </c>
      <c r="E9" s="1">
        <v>2156.9700000000003</v>
      </c>
      <c r="F9" s="1">
        <v>2152.83</v>
      </c>
      <c r="G9" s="1">
        <v>2204.0300000000002</v>
      </c>
      <c r="H9" s="1">
        <v>2115.79</v>
      </c>
      <c r="I9" s="1">
        <v>2166.9900000000002</v>
      </c>
      <c r="J9" s="1">
        <v>2209.9699999999998</v>
      </c>
      <c r="K9" s="1">
        <v>2261.17</v>
      </c>
      <c r="L9" s="1">
        <v>2232.0699999999997</v>
      </c>
      <c r="M9" s="1">
        <v>2283.27</v>
      </c>
      <c r="N9" s="1">
        <v>2254.1299999999997</v>
      </c>
      <c r="O9" s="1">
        <v>2305.33</v>
      </c>
      <c r="P9" s="1">
        <v>2312.2599999999998</v>
      </c>
      <c r="Q9" s="1">
        <v>2363.46</v>
      </c>
      <c r="R9" s="1">
        <v>2386.54</v>
      </c>
      <c r="S9" s="1">
        <v>2412.14</v>
      </c>
      <c r="T9" s="1">
        <v>2352.8199999999997</v>
      </c>
      <c r="U9" s="1">
        <v>2382.1099999999997</v>
      </c>
      <c r="V9" s="1">
        <v>2488.4899999999998</v>
      </c>
      <c r="W9" s="1">
        <v>2514.0899999999997</v>
      </c>
      <c r="X9" s="1">
        <v>2405.62</v>
      </c>
      <c r="Y9" s="1">
        <v>2431.2199999999998</v>
      </c>
      <c r="Z9" s="1">
        <v>2647.78</v>
      </c>
      <c r="AA9" s="1">
        <v>2649.82</v>
      </c>
      <c r="AB9" s="1">
        <v>2766.88</v>
      </c>
      <c r="AC9" s="1">
        <v>2766.88</v>
      </c>
      <c r="AD9" s="1">
        <v>2494.87</v>
      </c>
      <c r="AE9" s="1">
        <v>2520.4699999999998</v>
      </c>
      <c r="AF9" s="1">
        <v>2620.87</v>
      </c>
      <c r="AG9" s="1">
        <v>2646.47</v>
      </c>
      <c r="AH9" s="1">
        <v>2328.67</v>
      </c>
      <c r="AI9" s="1">
        <v>2379.87</v>
      </c>
      <c r="AJ9" s="1">
        <v>2666.9</v>
      </c>
      <c r="AK9" s="1">
        <v>2666.9</v>
      </c>
      <c r="AL9" s="1">
        <v>2620.5500000000002</v>
      </c>
      <c r="AM9" s="1">
        <v>2646.15</v>
      </c>
      <c r="AN9" s="1">
        <v>3065.95</v>
      </c>
      <c r="AO9" s="1">
        <v>3065.95</v>
      </c>
      <c r="AP9" s="1">
        <v>3143.97</v>
      </c>
      <c r="AQ9" s="1">
        <v>3143.97</v>
      </c>
      <c r="AR9" s="1">
        <v>2737.03</v>
      </c>
      <c r="AS9" s="1">
        <v>2737.03</v>
      </c>
      <c r="AT9" s="1">
        <v>3334.67</v>
      </c>
      <c r="AU9" s="1">
        <v>3048.61</v>
      </c>
      <c r="AV9" s="1">
        <v>3022.6</v>
      </c>
      <c r="AW9" s="1">
        <v>3245.87</v>
      </c>
      <c r="AX9" s="1">
        <v>3435.03</v>
      </c>
      <c r="AY9" s="1">
        <v>3572.4300000000003</v>
      </c>
      <c r="AZ9" s="1">
        <v>3572.4300000000003</v>
      </c>
      <c r="BA9" s="1">
        <v>3497.2</v>
      </c>
      <c r="BB9" s="1">
        <v>3637.0899999999997</v>
      </c>
      <c r="BC9" s="1">
        <v>3637.0899999999997</v>
      </c>
      <c r="BD9" s="1">
        <v>3760.55</v>
      </c>
      <c r="BE9" s="1">
        <v>3910.9700000000003</v>
      </c>
      <c r="BF9" s="1">
        <v>3910.9700000000003</v>
      </c>
      <c r="BG9" s="1">
        <v>3627.29</v>
      </c>
      <c r="BH9" s="2">
        <v>4469.2</v>
      </c>
      <c r="BI9" s="2">
        <v>4692.43</v>
      </c>
      <c r="BJ9" s="2">
        <v>4810.55</v>
      </c>
      <c r="BK9" s="2">
        <v>4924.32</v>
      </c>
      <c r="BL9" s="2">
        <v>5148.63</v>
      </c>
    </row>
    <row r="10" spans="1:64">
      <c r="A10" s="1">
        <v>8</v>
      </c>
      <c r="B10" s="1">
        <v>2030.5900000000001</v>
      </c>
      <c r="C10" s="1">
        <v>2081.79</v>
      </c>
      <c r="D10" s="1">
        <v>2124.3199999999997</v>
      </c>
      <c r="E10" s="1">
        <v>2175.52</v>
      </c>
      <c r="F10" s="1">
        <v>2171.87</v>
      </c>
      <c r="G10" s="1">
        <v>2223.0700000000002</v>
      </c>
      <c r="H10" s="1">
        <v>2125.8199999999997</v>
      </c>
      <c r="I10" s="1">
        <v>2177.02</v>
      </c>
      <c r="J10" s="1">
        <v>2229.0099999999998</v>
      </c>
      <c r="K10" s="1">
        <v>2280.21</v>
      </c>
      <c r="L10" s="1">
        <v>2252.1299999999997</v>
      </c>
      <c r="M10" s="1">
        <v>2303.33</v>
      </c>
      <c r="N10" s="1">
        <v>2274.1799999999998</v>
      </c>
      <c r="O10" s="1">
        <v>2325.38</v>
      </c>
      <c r="P10" s="1">
        <v>2327.46</v>
      </c>
      <c r="Q10" s="1">
        <v>2378.66</v>
      </c>
      <c r="R10" s="1">
        <v>2431.16</v>
      </c>
      <c r="S10" s="1">
        <v>2456.7599999999998</v>
      </c>
      <c r="T10" s="1">
        <v>2372.88</v>
      </c>
      <c r="U10" s="1">
        <v>2398.48</v>
      </c>
      <c r="V10" s="1">
        <v>2488.4899999999998</v>
      </c>
      <c r="W10" s="1">
        <v>2514.0899999999997</v>
      </c>
      <c r="X10" s="1">
        <v>2405.62</v>
      </c>
      <c r="Y10" s="1">
        <v>2431.2199999999998</v>
      </c>
      <c r="Z10" s="1">
        <v>2647.78</v>
      </c>
      <c r="AA10" s="1">
        <v>2649.82</v>
      </c>
      <c r="AB10" s="1">
        <v>2766.88</v>
      </c>
      <c r="AC10" s="1">
        <v>2766.88</v>
      </c>
      <c r="AD10" s="1">
        <v>2494.87</v>
      </c>
      <c r="AE10" s="1">
        <v>2520.4699999999998</v>
      </c>
      <c r="AF10" s="1">
        <v>2620.87</v>
      </c>
      <c r="AG10" s="1">
        <v>2646.47</v>
      </c>
      <c r="AH10" s="1">
        <v>2367.41</v>
      </c>
      <c r="AI10" s="1">
        <v>2393.0099999999998</v>
      </c>
      <c r="AJ10" s="1">
        <v>2666.9</v>
      </c>
      <c r="AK10" s="1">
        <v>2666.9</v>
      </c>
      <c r="AL10" s="1">
        <v>2620.5500000000002</v>
      </c>
      <c r="AM10" s="1">
        <v>2646.15</v>
      </c>
      <c r="AN10" s="1">
        <v>3065.95</v>
      </c>
      <c r="AO10" s="1">
        <v>3065.95</v>
      </c>
      <c r="AP10" s="1">
        <v>3195.97</v>
      </c>
      <c r="AQ10" s="1">
        <v>3195.97</v>
      </c>
      <c r="AR10" s="1">
        <v>2737.03</v>
      </c>
      <c r="AS10" s="1">
        <v>2737.03</v>
      </c>
      <c r="AT10" s="1">
        <v>3334.67</v>
      </c>
      <c r="AU10" s="1">
        <v>3048.61</v>
      </c>
      <c r="AV10" s="1">
        <v>3022.6</v>
      </c>
      <c r="AW10" s="1">
        <v>3245.87</v>
      </c>
      <c r="AX10" s="1">
        <v>3435.03</v>
      </c>
      <c r="AY10" s="1">
        <v>3572.4300000000003</v>
      </c>
      <c r="AZ10" s="1">
        <v>3572.4300000000003</v>
      </c>
      <c r="BA10" s="1">
        <v>3497.2</v>
      </c>
      <c r="BB10" s="1">
        <v>3637.0899999999997</v>
      </c>
      <c r="BC10" s="1">
        <v>3637.0899999999997</v>
      </c>
      <c r="BD10" s="1">
        <v>3760.55</v>
      </c>
      <c r="BE10" s="1">
        <v>3910.9700000000003</v>
      </c>
      <c r="BF10" s="1">
        <v>3910.9700000000003</v>
      </c>
      <c r="BG10" s="1">
        <v>3627.29</v>
      </c>
      <c r="BH10" s="2">
        <v>4469.2</v>
      </c>
      <c r="BI10" s="2">
        <v>4692.43</v>
      </c>
      <c r="BJ10" s="2">
        <v>5005.6000000000004</v>
      </c>
      <c r="BK10" s="2">
        <v>4924.32</v>
      </c>
      <c r="BL10" s="2">
        <v>5343.68</v>
      </c>
    </row>
    <row r="11" spans="1:64">
      <c r="A11" s="1">
        <v>9</v>
      </c>
      <c r="B11" s="1">
        <v>2040.6200000000001</v>
      </c>
      <c r="C11" s="1">
        <v>2091.8200000000002</v>
      </c>
      <c r="D11" s="1">
        <v>2142.87</v>
      </c>
      <c r="E11" s="1">
        <v>2194.0700000000002</v>
      </c>
      <c r="F11" s="1">
        <v>2190.9199999999996</v>
      </c>
      <c r="G11" s="1">
        <v>2242.12</v>
      </c>
      <c r="H11" s="1">
        <v>2135.85</v>
      </c>
      <c r="I11" s="1">
        <v>2187.0500000000002</v>
      </c>
      <c r="J11" s="1">
        <v>2248.0499999999997</v>
      </c>
      <c r="K11" s="1">
        <v>2299.25</v>
      </c>
      <c r="L11" s="1">
        <v>2272.1799999999998</v>
      </c>
      <c r="M11" s="1">
        <v>2323.38</v>
      </c>
      <c r="N11" s="1">
        <v>2294.23</v>
      </c>
      <c r="O11" s="1">
        <v>2345.4300000000003</v>
      </c>
      <c r="P11" s="1">
        <v>2328.96</v>
      </c>
      <c r="Q11" s="1">
        <v>2380.16</v>
      </c>
      <c r="R11" s="1">
        <v>2475.7799999999997</v>
      </c>
      <c r="S11" s="1">
        <v>2501.3799999999997</v>
      </c>
      <c r="T11" s="1">
        <v>2392.9299999999998</v>
      </c>
      <c r="U11" s="1">
        <v>2418.5299999999997</v>
      </c>
      <c r="V11" s="1">
        <v>2590.5</v>
      </c>
      <c r="W11" s="1">
        <v>2616.1</v>
      </c>
      <c r="X11" s="1">
        <v>2443.88</v>
      </c>
      <c r="Y11" s="1">
        <v>2469.48</v>
      </c>
      <c r="Z11" s="1">
        <v>2686.04</v>
      </c>
      <c r="AA11" s="1">
        <v>2686.04</v>
      </c>
      <c r="AB11" s="1">
        <v>2844.9</v>
      </c>
      <c r="AC11" s="1">
        <v>2844.9</v>
      </c>
      <c r="AD11" s="1">
        <v>2533.13</v>
      </c>
      <c r="AE11" s="1">
        <v>2558.73</v>
      </c>
      <c r="AF11" s="1">
        <v>2705.15</v>
      </c>
      <c r="AG11" s="1">
        <v>2705.15</v>
      </c>
      <c r="AH11" s="1">
        <v>2412.0299999999997</v>
      </c>
      <c r="AI11" s="1">
        <v>2437.6299999999997</v>
      </c>
      <c r="AJ11" s="1">
        <v>2769.04</v>
      </c>
      <c r="AK11" s="1">
        <v>2769.04</v>
      </c>
      <c r="AL11" s="1">
        <v>2637.16</v>
      </c>
      <c r="AM11" s="1">
        <v>2649.02</v>
      </c>
      <c r="AN11" s="1">
        <v>3143.97</v>
      </c>
      <c r="AO11" s="1">
        <v>3143.97</v>
      </c>
      <c r="AP11" s="1">
        <v>3273.99</v>
      </c>
      <c r="AQ11" s="1">
        <v>3273.99</v>
      </c>
      <c r="AR11" s="1">
        <v>2775.56</v>
      </c>
      <c r="AS11" s="1">
        <v>2775.56</v>
      </c>
      <c r="AT11" s="1">
        <v>3412.69</v>
      </c>
      <c r="AU11" s="1">
        <v>3139.64</v>
      </c>
      <c r="AV11" s="1">
        <v>3126.63</v>
      </c>
      <c r="AW11" s="1">
        <v>3349.89</v>
      </c>
      <c r="AX11" s="1">
        <v>3523.27</v>
      </c>
      <c r="AY11" s="1">
        <v>3805.13</v>
      </c>
      <c r="AZ11" s="1">
        <v>3805.13</v>
      </c>
      <c r="BA11" s="1">
        <v>3601.23</v>
      </c>
      <c r="BB11" s="1">
        <v>3889.33</v>
      </c>
      <c r="BC11" s="1">
        <v>3889.33</v>
      </c>
      <c r="BD11" s="1">
        <v>3900.34</v>
      </c>
      <c r="BE11" s="1">
        <v>4212.37</v>
      </c>
      <c r="BF11" s="1">
        <v>4212.37</v>
      </c>
      <c r="BG11" s="1">
        <v>3731.32</v>
      </c>
      <c r="BH11" s="2">
        <v>4628.49</v>
      </c>
      <c r="BI11" s="2">
        <v>4832.21</v>
      </c>
      <c r="BJ11" s="2">
        <v>5005.6000000000004</v>
      </c>
      <c r="BK11" s="2">
        <v>5083.6000000000004</v>
      </c>
      <c r="BL11" s="2">
        <v>5343.68</v>
      </c>
    </row>
    <row r="12" spans="1:64">
      <c r="A12" s="1">
        <v>10</v>
      </c>
      <c r="B12" s="1">
        <v>2102.37</v>
      </c>
      <c r="C12" s="1">
        <v>2153.5700000000002</v>
      </c>
      <c r="D12" s="1">
        <v>2213.5699999999997</v>
      </c>
      <c r="E12" s="1">
        <v>2264.77</v>
      </c>
      <c r="F12" s="1">
        <v>2268.7399999999998</v>
      </c>
      <c r="G12" s="1">
        <v>2319.94</v>
      </c>
      <c r="H12" s="1">
        <v>2198</v>
      </c>
      <c r="I12" s="1">
        <v>2249.2000000000003</v>
      </c>
      <c r="J12" s="1">
        <v>2326.12</v>
      </c>
      <c r="K12" s="1">
        <v>2377.3200000000002</v>
      </c>
      <c r="L12" s="1">
        <v>2328.8399999999997</v>
      </c>
      <c r="M12" s="1">
        <v>2380.0299999999997</v>
      </c>
      <c r="N12" s="1">
        <v>2347.2999999999997</v>
      </c>
      <c r="O12" s="1">
        <v>2381.6999999999998</v>
      </c>
      <c r="P12" s="1">
        <v>2404.6799999999998</v>
      </c>
      <c r="Q12" s="1">
        <v>2430.2799999999997</v>
      </c>
      <c r="R12" s="1">
        <v>2571.41</v>
      </c>
      <c r="S12" s="1">
        <v>2597.0099999999998</v>
      </c>
      <c r="T12" s="1">
        <v>2471.62</v>
      </c>
      <c r="U12" s="1">
        <v>2497.2199999999998</v>
      </c>
      <c r="V12" s="1">
        <v>2621.8199999999997</v>
      </c>
      <c r="W12" s="1">
        <v>2647.42</v>
      </c>
      <c r="X12" s="1">
        <v>2494.87</v>
      </c>
      <c r="Y12" s="1">
        <v>2520.4699999999998</v>
      </c>
      <c r="Z12" s="1">
        <v>2737.04</v>
      </c>
      <c r="AA12" s="1">
        <v>2737.04</v>
      </c>
      <c r="AB12" s="1">
        <v>2896.9</v>
      </c>
      <c r="AC12" s="1">
        <v>2896.9</v>
      </c>
      <c r="AD12" s="1">
        <v>2584.13</v>
      </c>
      <c r="AE12" s="1">
        <v>2609.73</v>
      </c>
      <c r="AF12" s="1">
        <v>2756.15</v>
      </c>
      <c r="AG12" s="1">
        <v>2756.15</v>
      </c>
      <c r="AH12" s="1">
        <v>2507.66</v>
      </c>
      <c r="AI12" s="1">
        <v>2533.2599999999998</v>
      </c>
      <c r="AJ12" s="1">
        <v>2821.05</v>
      </c>
      <c r="AK12" s="1">
        <v>2821.05</v>
      </c>
      <c r="AL12" s="1">
        <v>2688.16</v>
      </c>
      <c r="AM12" s="1">
        <v>2688.16</v>
      </c>
      <c r="AN12" s="1">
        <v>3195.97</v>
      </c>
      <c r="AO12" s="1">
        <v>3195.97</v>
      </c>
      <c r="AP12" s="1">
        <v>3273.99</v>
      </c>
      <c r="AQ12" s="1">
        <v>3273.99</v>
      </c>
      <c r="AR12" s="1">
        <v>2827.57</v>
      </c>
      <c r="AS12" s="1">
        <v>2827.57</v>
      </c>
      <c r="AT12" s="1">
        <v>3464.7</v>
      </c>
      <c r="AU12" s="1">
        <v>3178.65</v>
      </c>
      <c r="AV12" s="1">
        <v>3178.64</v>
      </c>
      <c r="AW12" s="1">
        <v>3401.9</v>
      </c>
      <c r="AX12" s="1">
        <v>3575.28</v>
      </c>
      <c r="AY12" s="1">
        <v>3861.3</v>
      </c>
      <c r="AZ12" s="1">
        <v>3861.3</v>
      </c>
      <c r="BA12" s="1">
        <v>3653.24</v>
      </c>
      <c r="BB12" s="1">
        <v>3945.5</v>
      </c>
      <c r="BC12" s="1">
        <v>3945.5</v>
      </c>
      <c r="BD12" s="1">
        <v>3952.35</v>
      </c>
      <c r="BE12" s="1">
        <v>4268.54</v>
      </c>
      <c r="BF12" s="1">
        <v>4268.54</v>
      </c>
      <c r="BG12" s="1">
        <v>3783.33</v>
      </c>
      <c r="BH12" s="2">
        <v>4628.49</v>
      </c>
      <c r="BI12" s="2">
        <v>4832.21</v>
      </c>
      <c r="BJ12" s="2">
        <v>5200.6499999999996</v>
      </c>
      <c r="BK12" s="2">
        <v>5083.6000000000004</v>
      </c>
      <c r="BL12" s="2">
        <v>5538.73</v>
      </c>
    </row>
    <row r="13" spans="1:64">
      <c r="A13" s="1">
        <v>11</v>
      </c>
      <c r="B13" s="1">
        <v>2112.39</v>
      </c>
      <c r="C13" s="1">
        <v>2163.59</v>
      </c>
      <c r="D13" s="1">
        <v>2236.12</v>
      </c>
      <c r="E13" s="1">
        <v>2287.3200000000002</v>
      </c>
      <c r="F13" s="1">
        <v>2291.7999999999997</v>
      </c>
      <c r="G13" s="1">
        <v>2343</v>
      </c>
      <c r="H13" s="1">
        <v>2208.0299999999997</v>
      </c>
      <c r="I13" s="1">
        <v>2259.23</v>
      </c>
      <c r="J13" s="1">
        <v>2328.73</v>
      </c>
      <c r="K13" s="1">
        <v>2379.9299999999998</v>
      </c>
      <c r="L13" s="1">
        <v>2349.04</v>
      </c>
      <c r="M13" s="1">
        <v>2381.83</v>
      </c>
      <c r="N13" s="1">
        <v>2371.35</v>
      </c>
      <c r="O13" s="1">
        <v>2396.9499999999998</v>
      </c>
      <c r="P13" s="1">
        <v>2428.73</v>
      </c>
      <c r="Q13" s="1">
        <v>2454.33</v>
      </c>
      <c r="R13" s="1">
        <v>2616.0299999999997</v>
      </c>
      <c r="S13" s="1">
        <v>2641.6299999999997</v>
      </c>
      <c r="T13" s="1">
        <v>2495.67</v>
      </c>
      <c r="U13" s="1">
        <v>2521.27</v>
      </c>
      <c r="V13" s="1">
        <v>2705.15</v>
      </c>
      <c r="W13" s="1">
        <v>2705.15</v>
      </c>
      <c r="X13" s="1">
        <v>2545.88</v>
      </c>
      <c r="Y13" s="1">
        <v>2571.48</v>
      </c>
      <c r="Z13" s="1">
        <v>2788.56</v>
      </c>
      <c r="AA13" s="1">
        <v>2788.56</v>
      </c>
      <c r="AB13" s="1">
        <v>2974.92</v>
      </c>
      <c r="AC13" s="1">
        <v>2974.92</v>
      </c>
      <c r="AD13" s="1">
        <v>2621.3500000000004</v>
      </c>
      <c r="AE13" s="1">
        <v>2646.9500000000003</v>
      </c>
      <c r="AF13" s="1">
        <v>2847.06</v>
      </c>
      <c r="AG13" s="1">
        <v>2847.06</v>
      </c>
      <c r="AH13" s="1">
        <v>2552.29</v>
      </c>
      <c r="AI13" s="1">
        <v>2577.89</v>
      </c>
      <c r="AJ13" s="1">
        <v>2912.08</v>
      </c>
      <c r="AK13" s="1">
        <v>2912.08</v>
      </c>
      <c r="AL13" s="1">
        <v>2739.16</v>
      </c>
      <c r="AM13" s="1">
        <v>2739.16</v>
      </c>
      <c r="AN13" s="1">
        <v>3273.99</v>
      </c>
      <c r="AO13" s="1">
        <v>3273.99</v>
      </c>
      <c r="AP13" s="1">
        <v>3352</v>
      </c>
      <c r="AQ13" s="1">
        <v>3352</v>
      </c>
      <c r="AR13" s="1">
        <v>2879.58</v>
      </c>
      <c r="AS13" s="1">
        <v>2879.58</v>
      </c>
      <c r="AT13" s="1">
        <v>3542.72</v>
      </c>
      <c r="AU13" s="1">
        <v>3269.68</v>
      </c>
      <c r="AV13" s="1">
        <v>3269.67</v>
      </c>
      <c r="AW13" s="1">
        <v>3505.93</v>
      </c>
      <c r="AX13" s="1">
        <v>3663.53</v>
      </c>
      <c r="AY13" s="1">
        <v>3956.61</v>
      </c>
      <c r="AZ13" s="1">
        <v>3956.61</v>
      </c>
      <c r="BA13" s="1">
        <v>3757.27</v>
      </c>
      <c r="BB13" s="1">
        <v>4057.85</v>
      </c>
      <c r="BC13" s="1">
        <v>4057.85</v>
      </c>
      <c r="BD13" s="1">
        <v>4092.14</v>
      </c>
      <c r="BE13" s="1">
        <v>4419.51</v>
      </c>
      <c r="BF13" s="1">
        <v>4419.51</v>
      </c>
      <c r="BG13" s="1">
        <v>3887.35</v>
      </c>
      <c r="BH13" s="2">
        <v>4787.78</v>
      </c>
      <c r="BI13" s="2">
        <v>4972</v>
      </c>
      <c r="BJ13" s="2">
        <v>5200.6499999999996</v>
      </c>
      <c r="BK13" s="2">
        <v>5242.89</v>
      </c>
      <c r="BL13" s="2">
        <v>5538.73</v>
      </c>
    </row>
    <row r="14" spans="1:64">
      <c r="A14" s="1">
        <v>12</v>
      </c>
      <c r="B14" s="1">
        <v>2122.4199999999996</v>
      </c>
      <c r="C14" s="1">
        <v>2173.62</v>
      </c>
      <c r="D14" s="1">
        <v>2258.6699999999996</v>
      </c>
      <c r="E14" s="1">
        <v>2309.87</v>
      </c>
      <c r="F14" s="1">
        <v>2314.8599999999997</v>
      </c>
      <c r="G14" s="1">
        <v>2366.06</v>
      </c>
      <c r="H14" s="1">
        <v>2218.0499999999997</v>
      </c>
      <c r="I14" s="1">
        <v>2269.25</v>
      </c>
      <c r="J14" s="1">
        <v>2346.63</v>
      </c>
      <c r="K14" s="1">
        <v>2381.65</v>
      </c>
      <c r="L14" s="1">
        <v>2373.0899999999997</v>
      </c>
      <c r="M14" s="1">
        <v>2398.6899999999996</v>
      </c>
      <c r="N14" s="1">
        <v>2395.41</v>
      </c>
      <c r="O14" s="1">
        <v>2421.0099999999998</v>
      </c>
      <c r="P14" s="1">
        <v>2452.79</v>
      </c>
      <c r="Q14" s="1">
        <v>2478.39</v>
      </c>
      <c r="R14" s="1">
        <v>2635.06</v>
      </c>
      <c r="S14" s="1">
        <v>2648.86</v>
      </c>
      <c r="T14" s="1">
        <v>2519.73</v>
      </c>
      <c r="U14" s="1">
        <v>2545.33</v>
      </c>
      <c r="V14" s="1">
        <v>2705.15</v>
      </c>
      <c r="W14" s="1">
        <v>2705.15</v>
      </c>
      <c r="X14" s="1">
        <v>2545.88</v>
      </c>
      <c r="Y14" s="1">
        <v>2571.48</v>
      </c>
      <c r="Z14" s="1">
        <v>2788.56</v>
      </c>
      <c r="AA14" s="1">
        <v>2788.56</v>
      </c>
      <c r="AB14" s="1">
        <v>2974.92</v>
      </c>
      <c r="AC14" s="1">
        <v>2974.92</v>
      </c>
      <c r="AD14" s="1">
        <v>2621.3500000000004</v>
      </c>
      <c r="AE14" s="1">
        <v>2646.9500000000003</v>
      </c>
      <c r="AF14" s="1">
        <v>2847.06</v>
      </c>
      <c r="AG14" s="1">
        <v>2847.06</v>
      </c>
      <c r="AH14" s="1">
        <v>2596.91</v>
      </c>
      <c r="AI14" s="1">
        <v>2622.5099999999998</v>
      </c>
      <c r="AJ14" s="1">
        <v>2912.08</v>
      </c>
      <c r="AK14" s="1">
        <v>2912.08</v>
      </c>
      <c r="AL14" s="1">
        <v>2739.16</v>
      </c>
      <c r="AM14" s="1">
        <v>2739.16</v>
      </c>
      <c r="AN14" s="1">
        <v>3273.99</v>
      </c>
      <c r="AO14" s="1">
        <v>3273.99</v>
      </c>
      <c r="AP14" s="1">
        <v>3352</v>
      </c>
      <c r="AQ14" s="1">
        <v>3352</v>
      </c>
      <c r="AR14" s="1">
        <v>2879.58</v>
      </c>
      <c r="AS14" s="1">
        <v>2879.58</v>
      </c>
      <c r="AT14" s="1">
        <v>3542.72</v>
      </c>
      <c r="AU14" s="1">
        <v>3269.68</v>
      </c>
      <c r="AV14" s="1">
        <v>3269.67</v>
      </c>
      <c r="AW14" s="1">
        <v>3505.93</v>
      </c>
      <c r="AX14" s="1">
        <v>3663.53</v>
      </c>
      <c r="AY14" s="1">
        <v>3956.61</v>
      </c>
      <c r="AZ14" s="1">
        <v>3956.61</v>
      </c>
      <c r="BA14" s="1">
        <v>3757.27</v>
      </c>
      <c r="BB14" s="1">
        <v>4057.85</v>
      </c>
      <c r="BC14" s="1">
        <v>4057.85</v>
      </c>
      <c r="BD14" s="1">
        <v>4092.14</v>
      </c>
      <c r="BE14" s="1">
        <v>4419.51</v>
      </c>
      <c r="BF14" s="1">
        <v>4419.51</v>
      </c>
      <c r="BG14" s="1">
        <v>3887.35</v>
      </c>
      <c r="BH14" s="2">
        <v>4787.78</v>
      </c>
      <c r="BI14" s="2">
        <v>4972</v>
      </c>
      <c r="BJ14" s="2">
        <v>5395.7</v>
      </c>
      <c r="BK14" s="2">
        <v>5242.89</v>
      </c>
      <c r="BL14" s="2">
        <v>5733.78</v>
      </c>
    </row>
    <row r="15" spans="1:64">
      <c r="A15" s="1">
        <v>13</v>
      </c>
      <c r="B15" s="1">
        <v>2132.4499999999998</v>
      </c>
      <c r="C15" s="1">
        <v>2183.65</v>
      </c>
      <c r="D15" s="1">
        <v>2281.2199999999998</v>
      </c>
      <c r="E15" s="1">
        <v>2332.42</v>
      </c>
      <c r="F15" s="1">
        <v>2327.88</v>
      </c>
      <c r="G15" s="1">
        <v>2379.08</v>
      </c>
      <c r="H15" s="1">
        <v>2228.08</v>
      </c>
      <c r="I15" s="1">
        <v>2279.2800000000002</v>
      </c>
      <c r="J15" s="1">
        <v>2369.69</v>
      </c>
      <c r="K15" s="1">
        <v>2395.29</v>
      </c>
      <c r="L15" s="1">
        <v>2397.15</v>
      </c>
      <c r="M15" s="1">
        <v>2422.75</v>
      </c>
      <c r="N15" s="1">
        <v>2419.4699999999998</v>
      </c>
      <c r="O15" s="1">
        <v>2445.0699999999997</v>
      </c>
      <c r="P15" s="1">
        <v>2476.8399999999997</v>
      </c>
      <c r="Q15" s="1">
        <v>2502.4399999999996</v>
      </c>
      <c r="R15" s="1">
        <v>2679.68</v>
      </c>
      <c r="S15" s="1">
        <v>2679.68</v>
      </c>
      <c r="T15" s="1">
        <v>2543.7799999999997</v>
      </c>
      <c r="U15" s="1">
        <v>2569.3799999999997</v>
      </c>
      <c r="V15" s="1">
        <v>2795.05</v>
      </c>
      <c r="W15" s="1">
        <v>2795.05</v>
      </c>
      <c r="X15" s="1">
        <v>2596.88</v>
      </c>
      <c r="Y15" s="1">
        <v>2622.48</v>
      </c>
      <c r="Z15" s="1">
        <v>2840.57</v>
      </c>
      <c r="AA15" s="1">
        <v>2840.57</v>
      </c>
      <c r="AB15" s="1">
        <v>3052.94</v>
      </c>
      <c r="AC15" s="1">
        <v>3052.94</v>
      </c>
      <c r="AD15" s="1">
        <v>2660.53</v>
      </c>
      <c r="AE15" s="1">
        <v>2660.53</v>
      </c>
      <c r="AF15" s="1">
        <v>2938.08</v>
      </c>
      <c r="AG15" s="1">
        <v>2938.08</v>
      </c>
      <c r="AH15" s="1">
        <v>2621.83</v>
      </c>
      <c r="AI15" s="1">
        <v>2647.4199999999996</v>
      </c>
      <c r="AJ15" s="1">
        <v>3003.1</v>
      </c>
      <c r="AK15" s="1">
        <v>3003.1</v>
      </c>
      <c r="AL15" s="1">
        <v>2790.72</v>
      </c>
      <c r="AM15" s="1">
        <v>2790.72</v>
      </c>
      <c r="AN15" s="1">
        <v>3352</v>
      </c>
      <c r="AO15" s="1">
        <v>3352</v>
      </c>
      <c r="AP15" s="1">
        <v>3430.02</v>
      </c>
      <c r="AQ15" s="1">
        <v>3430.02</v>
      </c>
      <c r="AR15" s="1">
        <v>2931.59</v>
      </c>
      <c r="AS15" s="1">
        <v>2931.59</v>
      </c>
      <c r="AT15" s="1">
        <v>3620.73</v>
      </c>
      <c r="AU15" s="1">
        <v>3360.7</v>
      </c>
      <c r="AV15" s="1">
        <v>3360.69</v>
      </c>
      <c r="AW15" s="1">
        <v>3609.96</v>
      </c>
      <c r="AX15" s="1">
        <v>3751.77</v>
      </c>
      <c r="AY15" s="1">
        <v>4051.91</v>
      </c>
      <c r="AZ15" s="1">
        <v>4051.91</v>
      </c>
      <c r="BA15" s="1">
        <v>3861.3</v>
      </c>
      <c r="BB15" s="1">
        <v>4170.2</v>
      </c>
      <c r="BC15" s="1">
        <v>4170.2</v>
      </c>
      <c r="BD15" s="1">
        <v>4231.92</v>
      </c>
      <c r="BE15" s="1">
        <v>4570.47</v>
      </c>
      <c r="BF15" s="1">
        <v>4570.47</v>
      </c>
      <c r="BG15" s="1">
        <v>3991.38</v>
      </c>
      <c r="BH15" s="2">
        <v>4947.0600000000004</v>
      </c>
      <c r="BI15" s="2">
        <v>5111.79</v>
      </c>
      <c r="BJ15" s="2">
        <v>5395.7</v>
      </c>
      <c r="BK15" s="2">
        <v>5402.18</v>
      </c>
      <c r="BL15" s="2">
        <v>5733.78</v>
      </c>
    </row>
    <row r="16" spans="1:64">
      <c r="A16" s="1">
        <v>14</v>
      </c>
      <c r="B16" s="1">
        <v>2142.48</v>
      </c>
      <c r="C16" s="1">
        <v>2193.6800000000003</v>
      </c>
      <c r="D16" s="1">
        <v>2303.7799999999997</v>
      </c>
      <c r="E16" s="1">
        <v>2354.98</v>
      </c>
      <c r="F16" s="1">
        <v>2335.37</v>
      </c>
      <c r="G16" s="1">
        <v>2380.81</v>
      </c>
      <c r="H16" s="1">
        <v>2238.1099999999997</v>
      </c>
      <c r="I16" s="1">
        <v>2289.31</v>
      </c>
      <c r="J16" s="1">
        <v>2392.75</v>
      </c>
      <c r="K16" s="1">
        <v>2418.35</v>
      </c>
      <c r="L16" s="1">
        <v>2421.1999999999998</v>
      </c>
      <c r="M16" s="1">
        <v>2446.7999999999997</v>
      </c>
      <c r="N16" s="1">
        <v>2443.52</v>
      </c>
      <c r="O16" s="1">
        <v>2469.12</v>
      </c>
      <c r="P16" s="1">
        <v>2500.89</v>
      </c>
      <c r="Q16" s="1">
        <v>2526.4899999999998</v>
      </c>
      <c r="R16" s="1">
        <v>2724.3</v>
      </c>
      <c r="S16" s="1">
        <v>2724.3</v>
      </c>
      <c r="T16" s="1">
        <v>2567.8399999999997</v>
      </c>
      <c r="U16" s="1">
        <v>2593.4399999999996</v>
      </c>
      <c r="V16" s="1">
        <v>2795.05</v>
      </c>
      <c r="W16" s="1">
        <v>2795.05</v>
      </c>
      <c r="X16" s="1">
        <v>2596.88</v>
      </c>
      <c r="Y16" s="1">
        <v>2622.48</v>
      </c>
      <c r="Z16" s="1">
        <v>2840.57</v>
      </c>
      <c r="AA16" s="1">
        <v>2840.57</v>
      </c>
      <c r="AB16" s="1">
        <v>3052.94</v>
      </c>
      <c r="AC16" s="1">
        <v>3052.94</v>
      </c>
      <c r="AD16" s="1">
        <v>2660.53</v>
      </c>
      <c r="AE16" s="1">
        <v>2660.53</v>
      </c>
      <c r="AF16" s="1">
        <v>2938.08</v>
      </c>
      <c r="AG16" s="1">
        <v>2938.08</v>
      </c>
      <c r="AH16" s="1">
        <v>2660.55</v>
      </c>
      <c r="AI16" s="1">
        <v>2660.55</v>
      </c>
      <c r="AJ16" s="1">
        <v>3003.1</v>
      </c>
      <c r="AK16" s="1">
        <v>3003.1</v>
      </c>
      <c r="AL16" s="1">
        <v>2790.72</v>
      </c>
      <c r="AM16" s="1">
        <v>2790.72</v>
      </c>
      <c r="AN16" s="1">
        <v>3352</v>
      </c>
      <c r="AO16" s="1">
        <v>3352</v>
      </c>
      <c r="AP16" s="1">
        <v>3698.75</v>
      </c>
      <c r="AQ16" s="1">
        <v>3698.75</v>
      </c>
      <c r="AR16" s="1">
        <v>2931.59</v>
      </c>
      <c r="AS16" s="1">
        <v>2931.59</v>
      </c>
      <c r="AT16" s="1">
        <v>3620.73</v>
      </c>
      <c r="AU16" s="1">
        <v>3360.7</v>
      </c>
      <c r="AV16" s="1">
        <v>3360.69</v>
      </c>
      <c r="AW16" s="1">
        <v>3609.96</v>
      </c>
      <c r="AX16" s="1">
        <v>3751.77</v>
      </c>
      <c r="AY16" s="1">
        <v>4051.91</v>
      </c>
      <c r="AZ16" s="1">
        <v>4051.91</v>
      </c>
      <c r="BA16" s="1">
        <v>3861.3</v>
      </c>
      <c r="BB16" s="1">
        <v>4170.2</v>
      </c>
      <c r="BC16" s="1">
        <v>4170.2</v>
      </c>
      <c r="BD16" s="1">
        <v>4231.92</v>
      </c>
      <c r="BE16" s="1">
        <v>4570.47</v>
      </c>
      <c r="BF16" s="1">
        <v>4570.47</v>
      </c>
      <c r="BG16" s="1">
        <v>3991.38</v>
      </c>
      <c r="BH16" s="2">
        <v>4947.0600000000004</v>
      </c>
      <c r="BI16" s="2">
        <v>5111.79</v>
      </c>
      <c r="BJ16" s="2">
        <v>5590.75</v>
      </c>
      <c r="BK16" s="2">
        <v>5402.18</v>
      </c>
      <c r="BL16" s="2">
        <v>5928.83</v>
      </c>
    </row>
    <row r="17" spans="1:64">
      <c r="A17" s="1">
        <v>15</v>
      </c>
      <c r="B17" s="1">
        <v>2152.5099999999998</v>
      </c>
      <c r="C17" s="1">
        <v>2203.71</v>
      </c>
      <c r="D17" s="1">
        <v>2326.3199999999997</v>
      </c>
      <c r="E17" s="1">
        <v>2377.52</v>
      </c>
      <c r="F17" s="1">
        <v>2358.4299999999998</v>
      </c>
      <c r="G17" s="1">
        <v>2384.0299999999997</v>
      </c>
      <c r="H17" s="1">
        <v>2248.14</v>
      </c>
      <c r="I17" s="1">
        <v>2299.34</v>
      </c>
      <c r="J17" s="1">
        <v>2415.81</v>
      </c>
      <c r="K17" s="1">
        <v>2441.41</v>
      </c>
      <c r="L17" s="1">
        <v>2445.2599999999998</v>
      </c>
      <c r="M17" s="1">
        <v>2470.8599999999997</v>
      </c>
      <c r="N17" s="1">
        <v>2467.58</v>
      </c>
      <c r="O17" s="1">
        <v>2493.1799999999998</v>
      </c>
      <c r="P17" s="1">
        <v>2524.9499999999998</v>
      </c>
      <c r="Q17" s="1">
        <v>2550.5499999999997</v>
      </c>
      <c r="R17" s="1">
        <v>2769.06</v>
      </c>
      <c r="S17" s="1">
        <v>2769.06</v>
      </c>
      <c r="T17" s="1">
        <v>2591.89</v>
      </c>
      <c r="U17" s="1">
        <v>2617.4899999999998</v>
      </c>
      <c r="V17" s="1">
        <v>2886.07</v>
      </c>
      <c r="W17" s="1">
        <v>2886.07</v>
      </c>
      <c r="X17" s="1">
        <v>2622.3100000000004</v>
      </c>
      <c r="Y17" s="1">
        <v>2647.9100000000003</v>
      </c>
      <c r="Z17" s="1">
        <v>2892.57</v>
      </c>
      <c r="AA17" s="1">
        <v>2892.57</v>
      </c>
      <c r="AB17" s="1">
        <v>3130.95</v>
      </c>
      <c r="AC17" s="1">
        <v>3130.95</v>
      </c>
      <c r="AD17" s="1">
        <v>2711.53</v>
      </c>
      <c r="AE17" s="1">
        <v>2711.53</v>
      </c>
      <c r="AF17" s="1">
        <v>3029.1</v>
      </c>
      <c r="AG17" s="1">
        <v>3029.1</v>
      </c>
      <c r="AH17" s="1">
        <v>2705.18</v>
      </c>
      <c r="AI17" s="1">
        <v>2705.18</v>
      </c>
      <c r="AJ17" s="1">
        <v>3094.12</v>
      </c>
      <c r="AK17" s="1">
        <v>3094.12</v>
      </c>
      <c r="AL17" s="1">
        <v>2842.73</v>
      </c>
      <c r="AM17" s="1">
        <v>2842.73</v>
      </c>
      <c r="AN17" s="1">
        <v>3430.02</v>
      </c>
      <c r="AO17" s="1">
        <v>3430.02</v>
      </c>
      <c r="AP17" s="1">
        <v>3776.77</v>
      </c>
      <c r="AQ17" s="1">
        <v>3776.77</v>
      </c>
      <c r="AR17" s="1">
        <v>2983.6</v>
      </c>
      <c r="AS17" s="1">
        <v>2983.6</v>
      </c>
      <c r="AT17" s="1">
        <v>3698.75</v>
      </c>
      <c r="AU17" s="1">
        <v>3451.72</v>
      </c>
      <c r="AV17" s="1">
        <v>3451.71</v>
      </c>
      <c r="AW17" s="1">
        <v>3713.98</v>
      </c>
      <c r="AX17" s="1">
        <v>3840.02</v>
      </c>
      <c r="AY17" s="1">
        <v>4147.22</v>
      </c>
      <c r="AZ17" s="1">
        <v>4147.22</v>
      </c>
      <c r="BA17" s="1">
        <v>3965.32</v>
      </c>
      <c r="BB17" s="1">
        <v>4282.55</v>
      </c>
      <c r="BC17" s="1">
        <v>4282.55</v>
      </c>
      <c r="BD17" s="1">
        <v>4371.71</v>
      </c>
      <c r="BE17" s="1">
        <v>4721.45</v>
      </c>
      <c r="BF17" s="1">
        <v>4721.45</v>
      </c>
      <c r="BG17" s="1">
        <v>4095.41</v>
      </c>
      <c r="BH17" s="2">
        <v>5106.3599999999997</v>
      </c>
      <c r="BI17" s="2">
        <v>5251.57</v>
      </c>
      <c r="BJ17" s="2">
        <v>5590.75</v>
      </c>
      <c r="BK17" s="2">
        <v>5561.47</v>
      </c>
      <c r="BL17" s="2">
        <v>5928.83</v>
      </c>
    </row>
    <row r="18" spans="1:64">
      <c r="A18" s="1">
        <v>16</v>
      </c>
      <c r="B18" s="1">
        <v>2162.5299999999997</v>
      </c>
      <c r="C18" s="1">
        <v>2213.73</v>
      </c>
      <c r="D18" s="1">
        <v>2328.7000000000003</v>
      </c>
      <c r="E18" s="1">
        <v>2379.9</v>
      </c>
      <c r="F18" s="1">
        <v>2381.4899999999998</v>
      </c>
      <c r="G18" s="1">
        <v>2407.0899999999997</v>
      </c>
      <c r="H18" s="1">
        <v>2258.1699999999996</v>
      </c>
      <c r="I18" s="1">
        <v>2309.37</v>
      </c>
      <c r="J18" s="1">
        <v>2438.87</v>
      </c>
      <c r="K18" s="1">
        <v>2464.4699999999998</v>
      </c>
      <c r="L18" s="1">
        <v>2469.31</v>
      </c>
      <c r="M18" s="1">
        <v>2494.91</v>
      </c>
      <c r="N18" s="1">
        <v>2491.63</v>
      </c>
      <c r="O18" s="1">
        <v>2517.23</v>
      </c>
      <c r="P18" s="1">
        <v>2549.0099999999998</v>
      </c>
      <c r="Q18" s="1">
        <v>2574.6099999999997</v>
      </c>
      <c r="R18" s="1">
        <v>2814.56</v>
      </c>
      <c r="S18" s="1">
        <v>2814.56</v>
      </c>
      <c r="T18" s="1">
        <v>2615.94</v>
      </c>
      <c r="U18" s="1">
        <v>2641.54</v>
      </c>
      <c r="V18" s="1">
        <v>2886.07</v>
      </c>
      <c r="W18" s="1">
        <v>2886.07</v>
      </c>
      <c r="X18" s="1">
        <v>2622.3100000000004</v>
      </c>
      <c r="Y18" s="1">
        <v>2647.9100000000003</v>
      </c>
      <c r="Z18" s="1">
        <v>2892.57</v>
      </c>
      <c r="AA18" s="1">
        <v>2892.57</v>
      </c>
      <c r="AB18" s="1">
        <v>3130.95</v>
      </c>
      <c r="AC18" s="1">
        <v>3130.95</v>
      </c>
      <c r="AD18" s="1">
        <v>2711.53</v>
      </c>
      <c r="AE18" s="1">
        <v>2711.53</v>
      </c>
      <c r="AF18" s="1">
        <v>3029.1</v>
      </c>
      <c r="AG18" s="1">
        <v>3029.1</v>
      </c>
      <c r="AH18" s="1">
        <v>2749.8</v>
      </c>
      <c r="AI18" s="1">
        <v>2749.8</v>
      </c>
      <c r="AJ18" s="1">
        <v>3094.12</v>
      </c>
      <c r="AK18" s="1">
        <v>3094.12</v>
      </c>
      <c r="AL18" s="1">
        <v>2842.73</v>
      </c>
      <c r="AM18" s="1">
        <v>2842.73</v>
      </c>
      <c r="AN18" s="1">
        <v>3698.75</v>
      </c>
      <c r="AO18" s="1">
        <v>3698.75</v>
      </c>
      <c r="AP18" s="1">
        <v>3776.77</v>
      </c>
      <c r="AQ18" s="1">
        <v>3776.77</v>
      </c>
      <c r="AR18" s="1">
        <v>2983.6</v>
      </c>
      <c r="AS18" s="1">
        <v>2983.6</v>
      </c>
      <c r="AT18" s="1">
        <v>3698.75</v>
      </c>
      <c r="AU18" s="1">
        <v>3451.72</v>
      </c>
      <c r="AV18" s="1">
        <v>3451.71</v>
      </c>
      <c r="AW18" s="1">
        <v>3713.98</v>
      </c>
      <c r="AX18" s="1">
        <v>3840.02</v>
      </c>
      <c r="AY18" s="1">
        <v>4147.22</v>
      </c>
      <c r="AZ18" s="1">
        <v>4147.22</v>
      </c>
      <c r="BA18" s="1">
        <v>3965.32</v>
      </c>
      <c r="BB18" s="1">
        <v>4282.55</v>
      </c>
      <c r="BC18" s="1">
        <v>4282.55</v>
      </c>
      <c r="BD18" s="1">
        <v>4371.71</v>
      </c>
      <c r="BE18" s="1">
        <v>4721.45</v>
      </c>
      <c r="BF18" s="1">
        <v>4721.45</v>
      </c>
      <c r="BG18" s="1">
        <v>4095.41</v>
      </c>
      <c r="BH18" s="2">
        <v>5106.3599999999997</v>
      </c>
      <c r="BI18" s="2">
        <v>5251.57</v>
      </c>
      <c r="BJ18" s="2">
        <v>5785.8</v>
      </c>
      <c r="BK18" s="2">
        <v>5561.47</v>
      </c>
      <c r="BL18" s="2">
        <v>6123.88</v>
      </c>
    </row>
    <row r="19" spans="1:64">
      <c r="A19" s="1">
        <v>17</v>
      </c>
      <c r="B19" s="1">
        <v>2172.56</v>
      </c>
      <c r="C19" s="1">
        <v>2223.7600000000002</v>
      </c>
      <c r="D19" s="1">
        <v>2345.83</v>
      </c>
      <c r="E19" s="1">
        <v>2381.59</v>
      </c>
      <c r="F19" s="1">
        <v>2404.54</v>
      </c>
      <c r="G19" s="1">
        <v>2430.14</v>
      </c>
      <c r="H19" s="1">
        <v>2268.1999999999998</v>
      </c>
      <c r="I19" s="1">
        <v>2319.4</v>
      </c>
      <c r="J19" s="1">
        <v>2461.9299999999998</v>
      </c>
      <c r="K19" s="1">
        <v>2487.5299999999997</v>
      </c>
      <c r="L19" s="1">
        <v>2493.37</v>
      </c>
      <c r="M19" s="1">
        <v>2518.9699999999998</v>
      </c>
      <c r="N19" s="1">
        <v>2515.6799999999998</v>
      </c>
      <c r="O19" s="1">
        <v>2541.2799999999997</v>
      </c>
      <c r="P19" s="1">
        <v>2573.06</v>
      </c>
      <c r="Q19" s="1">
        <v>2598.66</v>
      </c>
      <c r="R19" s="1">
        <v>2860.06</v>
      </c>
      <c r="S19" s="1">
        <v>2860.06</v>
      </c>
      <c r="T19" s="1">
        <v>2621.71</v>
      </c>
      <c r="U19" s="1">
        <v>2647.31</v>
      </c>
      <c r="V19" s="1">
        <v>2977.09</v>
      </c>
      <c r="W19" s="1">
        <v>2977.09</v>
      </c>
      <c r="X19" s="1">
        <v>2673.28</v>
      </c>
      <c r="Y19" s="1">
        <v>2673.28</v>
      </c>
      <c r="Z19" s="1">
        <v>2944.58</v>
      </c>
      <c r="AA19" s="1">
        <v>2944.58</v>
      </c>
      <c r="AB19" s="1">
        <v>3208.97</v>
      </c>
      <c r="AC19" s="1">
        <v>3208.97</v>
      </c>
      <c r="AD19" s="1">
        <v>2762.54</v>
      </c>
      <c r="AE19" s="1">
        <v>2762.54</v>
      </c>
      <c r="AF19" s="1">
        <v>3120.13</v>
      </c>
      <c r="AG19" s="1">
        <v>3120.13</v>
      </c>
      <c r="AH19" s="1">
        <v>2795.06</v>
      </c>
      <c r="AI19" s="1">
        <v>2795.06</v>
      </c>
      <c r="AJ19" s="1">
        <v>3185.15</v>
      </c>
      <c r="AK19" s="1">
        <v>3185.15</v>
      </c>
      <c r="AL19" s="1">
        <v>2894.73</v>
      </c>
      <c r="AM19" s="1">
        <v>2894.73</v>
      </c>
      <c r="AN19" s="1">
        <v>3776.77</v>
      </c>
      <c r="AO19" s="1">
        <v>3776.77</v>
      </c>
      <c r="AP19" s="1">
        <v>3854.78</v>
      </c>
      <c r="AQ19" s="1">
        <v>3854.78</v>
      </c>
      <c r="AR19" s="1">
        <v>3035.6</v>
      </c>
      <c r="AS19" s="1">
        <v>3035.6</v>
      </c>
      <c r="AT19" s="1">
        <v>3776.76</v>
      </c>
      <c r="AU19" s="1">
        <v>3542.75</v>
      </c>
      <c r="AV19" s="1">
        <v>3542.74</v>
      </c>
      <c r="AW19" s="1">
        <v>3818.01</v>
      </c>
      <c r="AX19" s="1">
        <v>3928.26</v>
      </c>
      <c r="AY19" s="1">
        <v>4242.5200000000004</v>
      </c>
      <c r="AZ19" s="1">
        <v>4242.5200000000004</v>
      </c>
      <c r="BA19" s="1">
        <v>4069.35</v>
      </c>
      <c r="BB19" s="1">
        <v>4394.8999999999996</v>
      </c>
      <c r="BC19" s="1">
        <v>4394.8999999999996</v>
      </c>
      <c r="BD19" s="1">
        <v>4511.49</v>
      </c>
      <c r="BE19" s="1">
        <v>4872.41</v>
      </c>
      <c r="BF19" s="1">
        <v>4872.41</v>
      </c>
      <c r="BG19" s="1">
        <v>4199.4399999999996</v>
      </c>
      <c r="BH19" s="2">
        <v>5265.65</v>
      </c>
      <c r="BI19" s="2">
        <v>5391.35</v>
      </c>
      <c r="BJ19" s="2">
        <v>5785.8</v>
      </c>
      <c r="BK19" s="2">
        <v>5720.76</v>
      </c>
      <c r="BL19" s="2">
        <v>6123.88</v>
      </c>
    </row>
    <row r="20" spans="1:64">
      <c r="A20" s="1">
        <v>18</v>
      </c>
      <c r="B20" s="1">
        <v>2182.5899999999997</v>
      </c>
      <c r="C20" s="1">
        <v>2233.79</v>
      </c>
      <c r="D20" s="1">
        <v>2368.38</v>
      </c>
      <c r="E20" s="1">
        <v>2393.98</v>
      </c>
      <c r="F20" s="1">
        <v>2427.6</v>
      </c>
      <c r="G20" s="1">
        <v>2453.1999999999998</v>
      </c>
      <c r="H20" s="1">
        <v>2278.23</v>
      </c>
      <c r="I20" s="1">
        <v>2329.4300000000003</v>
      </c>
      <c r="J20" s="1">
        <v>2484.98</v>
      </c>
      <c r="K20" s="1">
        <v>2510.58</v>
      </c>
      <c r="L20" s="1">
        <v>2517.42</v>
      </c>
      <c r="M20" s="1">
        <v>2543.02</v>
      </c>
      <c r="N20" s="1">
        <v>2539.7399999999998</v>
      </c>
      <c r="O20" s="1">
        <v>2565.3399999999997</v>
      </c>
      <c r="P20" s="1">
        <v>2597.11</v>
      </c>
      <c r="Q20" s="1">
        <v>2622.71</v>
      </c>
      <c r="R20" s="1">
        <v>2905.57</v>
      </c>
      <c r="S20" s="1">
        <v>2905.57</v>
      </c>
      <c r="T20" s="1">
        <v>2638.45</v>
      </c>
      <c r="U20" s="1">
        <v>2649.12</v>
      </c>
      <c r="V20" s="1">
        <v>2977.09</v>
      </c>
      <c r="W20" s="1">
        <v>2977.09</v>
      </c>
      <c r="X20" s="1">
        <v>2673.28</v>
      </c>
      <c r="Y20" s="1">
        <v>2673.28</v>
      </c>
      <c r="Z20" s="1">
        <v>2944.58</v>
      </c>
      <c r="AA20" s="1">
        <v>2944.58</v>
      </c>
      <c r="AB20" s="1">
        <v>3208.97</v>
      </c>
      <c r="AC20" s="1">
        <v>3208.97</v>
      </c>
      <c r="AD20" s="1">
        <v>2762.54</v>
      </c>
      <c r="AE20" s="1">
        <v>2762.54</v>
      </c>
      <c r="AF20" s="1">
        <v>3120.13</v>
      </c>
      <c r="AG20" s="1">
        <v>3120.13</v>
      </c>
      <c r="AH20" s="1">
        <v>2840.56</v>
      </c>
      <c r="AI20" s="1">
        <v>2840.56</v>
      </c>
      <c r="AJ20" s="1">
        <v>3185.15</v>
      </c>
      <c r="AK20" s="1">
        <v>3185.15</v>
      </c>
      <c r="AL20" s="1">
        <v>2894.73</v>
      </c>
      <c r="AM20" s="1">
        <v>2894.73</v>
      </c>
      <c r="AN20" s="1">
        <v>3776.77</v>
      </c>
      <c r="AO20" s="1">
        <v>3776.77</v>
      </c>
      <c r="AP20" s="1">
        <v>3854.78</v>
      </c>
      <c r="AQ20" s="1">
        <v>3854.78</v>
      </c>
      <c r="AR20" s="1">
        <v>3035.6</v>
      </c>
      <c r="AS20" s="1">
        <v>3035.6</v>
      </c>
      <c r="AT20" s="1">
        <v>3776.76</v>
      </c>
      <c r="AU20" s="1">
        <v>3542.75</v>
      </c>
      <c r="AV20" s="1">
        <v>3542.74</v>
      </c>
      <c r="AW20" s="1">
        <v>3818.01</v>
      </c>
      <c r="AX20" s="1">
        <v>3928.26</v>
      </c>
      <c r="AY20" s="1">
        <v>4399.6500000000005</v>
      </c>
      <c r="AZ20" s="1">
        <v>4482.63</v>
      </c>
      <c r="BA20" s="1">
        <v>4069.35</v>
      </c>
      <c r="BB20" s="1">
        <v>4557.67</v>
      </c>
      <c r="BC20" s="1">
        <v>4640.6499999999996</v>
      </c>
      <c r="BD20" s="1">
        <v>4511.49</v>
      </c>
      <c r="BE20" s="1">
        <v>5052.87</v>
      </c>
      <c r="BF20" s="1">
        <v>5135.8499999999995</v>
      </c>
      <c r="BG20" s="1">
        <v>4199.4399999999996</v>
      </c>
      <c r="BH20" s="2">
        <v>5265.65</v>
      </c>
      <c r="BI20" s="2">
        <v>5391.35</v>
      </c>
      <c r="BJ20" s="2">
        <v>5980.85</v>
      </c>
      <c r="BK20" s="2">
        <v>5720.76</v>
      </c>
      <c r="BL20" s="2">
        <v>6318.94</v>
      </c>
    </row>
    <row r="21" spans="1:64">
      <c r="A21" s="1">
        <v>19</v>
      </c>
      <c r="B21" s="1">
        <v>2192.62</v>
      </c>
      <c r="C21" s="1">
        <v>2243.8200000000002</v>
      </c>
      <c r="D21" s="1">
        <v>2390.9299999999998</v>
      </c>
      <c r="E21" s="1">
        <v>2416.5299999999997</v>
      </c>
      <c r="F21" s="1">
        <v>2450.66</v>
      </c>
      <c r="G21" s="1">
        <v>2476.2599999999998</v>
      </c>
      <c r="H21" s="1">
        <v>2288.25</v>
      </c>
      <c r="I21" s="1">
        <v>2339.4500000000003</v>
      </c>
      <c r="J21" s="1">
        <v>2508.04</v>
      </c>
      <c r="K21" s="1">
        <v>2533.64</v>
      </c>
      <c r="L21" s="1">
        <v>2541.48</v>
      </c>
      <c r="M21" s="1">
        <v>2567.08</v>
      </c>
      <c r="N21" s="1">
        <v>2563.79</v>
      </c>
      <c r="O21" s="1">
        <v>2589.39</v>
      </c>
      <c r="P21" s="1">
        <v>2620.3000000000002</v>
      </c>
      <c r="Q21" s="1">
        <v>2645.9</v>
      </c>
      <c r="R21" s="1">
        <v>2951.07</v>
      </c>
      <c r="S21" s="1">
        <v>2951.07</v>
      </c>
      <c r="T21" s="1">
        <v>2662.51</v>
      </c>
      <c r="U21" s="1">
        <v>2662.51</v>
      </c>
      <c r="V21" s="1">
        <v>3068.12</v>
      </c>
      <c r="W21" s="1">
        <v>3068.12</v>
      </c>
      <c r="X21" s="1">
        <v>2724.28</v>
      </c>
      <c r="Y21" s="1">
        <v>2724.28</v>
      </c>
      <c r="Z21" s="1">
        <v>2996.59</v>
      </c>
      <c r="AA21" s="1">
        <v>2996.59</v>
      </c>
      <c r="AB21" s="1">
        <v>3286.98</v>
      </c>
      <c r="AC21" s="1">
        <v>3286.98</v>
      </c>
      <c r="AD21" s="1">
        <v>2814.55</v>
      </c>
      <c r="AE21" s="1">
        <v>2814.55</v>
      </c>
      <c r="AF21" s="1">
        <v>3211.15</v>
      </c>
      <c r="AG21" s="1">
        <v>3211.15</v>
      </c>
      <c r="AH21" s="1">
        <v>2886.06</v>
      </c>
      <c r="AI21" s="1">
        <v>2886.06</v>
      </c>
      <c r="AJ21" s="1">
        <v>3276.17</v>
      </c>
      <c r="AK21" s="1">
        <v>3276.17</v>
      </c>
      <c r="AL21" s="1">
        <v>2946.74</v>
      </c>
      <c r="AM21" s="1">
        <v>2946.74</v>
      </c>
      <c r="AN21" s="1">
        <v>3854.78</v>
      </c>
      <c r="AO21" s="1">
        <v>3854.78</v>
      </c>
      <c r="AP21" s="1">
        <v>3932.8</v>
      </c>
      <c r="AQ21" s="1">
        <v>3932.8</v>
      </c>
      <c r="AR21" s="1">
        <v>3087.61</v>
      </c>
      <c r="AS21" s="1">
        <v>3087.61</v>
      </c>
      <c r="AT21" s="1">
        <v>3854.78</v>
      </c>
      <c r="AU21" s="1">
        <v>3633.77</v>
      </c>
      <c r="AV21" s="1">
        <v>3633.76</v>
      </c>
      <c r="AW21" s="1">
        <v>3922.04</v>
      </c>
      <c r="AX21" s="1">
        <v>4016.51</v>
      </c>
      <c r="AY21" s="1">
        <v>4498.49</v>
      </c>
      <c r="AZ21" s="1">
        <v>4581.4699999999993</v>
      </c>
      <c r="BA21" s="1">
        <v>4173.38</v>
      </c>
      <c r="BB21" s="1">
        <v>4674.1900000000005</v>
      </c>
      <c r="BC21" s="1">
        <v>4757.17</v>
      </c>
      <c r="BD21" s="1">
        <v>4651.28</v>
      </c>
      <c r="BE21" s="1">
        <v>5209.4299999999994</v>
      </c>
      <c r="BF21" s="1">
        <v>5292.4099999999989</v>
      </c>
      <c r="BG21" s="1">
        <v>4303.46</v>
      </c>
      <c r="BH21" s="2">
        <v>5424.93</v>
      </c>
      <c r="BI21" s="2">
        <v>5531.14</v>
      </c>
      <c r="BJ21" s="2">
        <v>5980.85</v>
      </c>
      <c r="BK21" s="2">
        <v>5880.05</v>
      </c>
      <c r="BL21" s="2">
        <v>6318.94</v>
      </c>
    </row>
    <row r="22" spans="1:64">
      <c r="A22" s="1">
        <v>20</v>
      </c>
      <c r="B22" s="1">
        <v>2202.6499999999996</v>
      </c>
      <c r="C22" s="1">
        <v>2253.85</v>
      </c>
      <c r="D22" s="1">
        <v>2413.48</v>
      </c>
      <c r="E22" s="1">
        <v>2439.08</v>
      </c>
      <c r="F22" s="1">
        <v>2473.7199999999998</v>
      </c>
      <c r="G22" s="1">
        <v>2499.3199999999997</v>
      </c>
      <c r="H22" s="1">
        <v>2298.2799999999997</v>
      </c>
      <c r="I22" s="1">
        <v>2349.48</v>
      </c>
      <c r="J22" s="1">
        <v>2531.1</v>
      </c>
      <c r="K22" s="1">
        <v>2556.6999999999998</v>
      </c>
      <c r="L22" s="1">
        <v>2565.5299999999997</v>
      </c>
      <c r="M22" s="1">
        <v>2591.1299999999997</v>
      </c>
      <c r="N22" s="1">
        <v>2587.85</v>
      </c>
      <c r="O22" s="1">
        <v>2613.4499999999998</v>
      </c>
      <c r="P22" s="1">
        <v>2622.1</v>
      </c>
      <c r="Q22" s="1">
        <v>2647.7</v>
      </c>
      <c r="R22" s="1">
        <v>2996.57</v>
      </c>
      <c r="S22" s="1">
        <v>2996.57</v>
      </c>
      <c r="T22" s="1">
        <v>2686.56</v>
      </c>
      <c r="U22" s="1">
        <v>2686.56</v>
      </c>
      <c r="V22" s="1">
        <v>3068.12</v>
      </c>
      <c r="W22" s="1">
        <v>3068.12</v>
      </c>
      <c r="X22" s="1">
        <v>2724.28</v>
      </c>
      <c r="Y22" s="1">
        <v>2724.28</v>
      </c>
      <c r="Z22" s="1">
        <v>2996.59</v>
      </c>
      <c r="AA22" s="1">
        <v>2996.59</v>
      </c>
      <c r="AB22" s="1">
        <v>3286.98</v>
      </c>
      <c r="AC22" s="1">
        <v>3286.98</v>
      </c>
      <c r="AD22" s="1">
        <v>2814.55</v>
      </c>
      <c r="AE22" s="1">
        <v>2814.55</v>
      </c>
      <c r="AF22" s="1">
        <v>3211.15</v>
      </c>
      <c r="AG22" s="1">
        <v>3211.15</v>
      </c>
      <c r="AH22" s="1">
        <v>2931.56</v>
      </c>
      <c r="AI22" s="1">
        <v>2931.56</v>
      </c>
      <c r="AJ22" s="1">
        <v>3276.17</v>
      </c>
      <c r="AK22" s="1">
        <v>3276.17</v>
      </c>
      <c r="AL22" s="1">
        <v>2946.74</v>
      </c>
      <c r="AM22" s="1">
        <v>2946.74</v>
      </c>
      <c r="AN22" s="1">
        <v>3854.78</v>
      </c>
      <c r="AO22" s="1">
        <v>3854.78</v>
      </c>
      <c r="AP22" s="1">
        <v>3932.8</v>
      </c>
      <c r="AQ22" s="1">
        <v>3932.8</v>
      </c>
      <c r="AR22" s="1">
        <v>3087.61</v>
      </c>
      <c r="AS22" s="1">
        <v>3087.61</v>
      </c>
      <c r="AT22" s="1">
        <v>3854.78</v>
      </c>
      <c r="AU22" s="1">
        <v>3633.77</v>
      </c>
      <c r="AV22" s="1">
        <v>3633.76</v>
      </c>
      <c r="AW22" s="1">
        <v>3922.04</v>
      </c>
      <c r="AX22" s="1">
        <v>4016.51</v>
      </c>
      <c r="AY22" s="1">
        <v>4498.49</v>
      </c>
      <c r="AZ22" s="1">
        <v>4581.4699999999993</v>
      </c>
      <c r="BA22" s="1">
        <v>4173.38</v>
      </c>
      <c r="BB22" s="1">
        <v>4674.1900000000005</v>
      </c>
      <c r="BC22" s="1">
        <v>4757.17</v>
      </c>
      <c r="BD22" s="1">
        <v>4651.28</v>
      </c>
      <c r="BE22" s="1">
        <v>5209.4299999999994</v>
      </c>
      <c r="BF22" s="1">
        <v>5292.4099999999989</v>
      </c>
      <c r="BG22" s="1">
        <v>4303.46</v>
      </c>
      <c r="BH22" s="2">
        <v>5424.93</v>
      </c>
      <c r="BI22" s="2">
        <v>5531.14</v>
      </c>
      <c r="BJ22" s="2">
        <v>6175.9</v>
      </c>
      <c r="BK22" s="2">
        <v>5880.05</v>
      </c>
      <c r="BL22" s="2">
        <v>6513.98</v>
      </c>
    </row>
    <row r="23" spans="1:64">
      <c r="A23" s="1">
        <v>21</v>
      </c>
      <c r="B23" s="1">
        <v>2212.6799999999998</v>
      </c>
      <c r="C23" s="1">
        <v>2263.88</v>
      </c>
      <c r="D23" s="1">
        <v>2436.0299999999997</v>
      </c>
      <c r="E23" s="1">
        <v>2461.6299999999997</v>
      </c>
      <c r="F23" s="1">
        <v>2496.7799999999997</v>
      </c>
      <c r="G23" s="1">
        <v>2522.3799999999997</v>
      </c>
      <c r="H23" s="1">
        <v>2308.31</v>
      </c>
      <c r="I23" s="1">
        <v>2359.5100000000002</v>
      </c>
      <c r="J23" s="1">
        <v>2554.16</v>
      </c>
      <c r="K23" s="1">
        <v>2579.7599999999998</v>
      </c>
      <c r="L23" s="1">
        <v>2589.58</v>
      </c>
      <c r="M23" s="1">
        <v>2615.1799999999998</v>
      </c>
      <c r="N23" s="1">
        <v>2611.91</v>
      </c>
      <c r="O23" s="1">
        <v>2637.5099999999998</v>
      </c>
      <c r="P23" s="1">
        <v>2643.68</v>
      </c>
      <c r="Q23" s="1">
        <v>2649.5099999999998</v>
      </c>
      <c r="R23" s="1">
        <v>3042.07</v>
      </c>
      <c r="S23" s="1">
        <v>3042.07</v>
      </c>
      <c r="T23" s="1">
        <v>2710.62</v>
      </c>
      <c r="U23" s="1">
        <v>2710.62</v>
      </c>
      <c r="V23" s="1">
        <v>3159.14</v>
      </c>
      <c r="W23" s="1">
        <v>3159.14</v>
      </c>
      <c r="X23" s="1">
        <v>2775.54</v>
      </c>
      <c r="Y23" s="1">
        <v>2775.54</v>
      </c>
      <c r="Z23" s="1">
        <v>3048.6</v>
      </c>
      <c r="AA23" s="1">
        <v>3048.6</v>
      </c>
      <c r="AB23" s="1">
        <v>3365</v>
      </c>
      <c r="AC23" s="1">
        <v>3365</v>
      </c>
      <c r="AD23" s="1">
        <v>2866.56</v>
      </c>
      <c r="AE23" s="1">
        <v>2866.56</v>
      </c>
      <c r="AF23" s="1">
        <v>3302.18</v>
      </c>
      <c r="AG23" s="1">
        <v>3302.18</v>
      </c>
      <c r="AH23" s="1">
        <v>2977.07</v>
      </c>
      <c r="AI23" s="1">
        <v>2977.07</v>
      </c>
      <c r="AJ23" s="1">
        <v>3367.19</v>
      </c>
      <c r="AK23" s="1">
        <v>3367.19</v>
      </c>
      <c r="AL23" s="1">
        <v>2998.75</v>
      </c>
      <c r="AM23" s="1">
        <v>2998.75</v>
      </c>
      <c r="AN23" s="1">
        <v>3932.8</v>
      </c>
      <c r="AO23" s="1">
        <v>3932.8</v>
      </c>
      <c r="AP23" s="1">
        <v>4010.82</v>
      </c>
      <c r="AQ23" s="1">
        <v>4010.82</v>
      </c>
      <c r="AR23" s="1">
        <v>3139.61</v>
      </c>
      <c r="AS23" s="1">
        <v>3139.61</v>
      </c>
      <c r="AT23" s="1">
        <v>3932.8</v>
      </c>
      <c r="AU23" s="1">
        <v>3724.79</v>
      </c>
      <c r="AV23" s="1">
        <v>3724.78</v>
      </c>
      <c r="AW23" s="1">
        <v>4026.07</v>
      </c>
      <c r="AX23" s="1">
        <v>4104.75</v>
      </c>
      <c r="AY23" s="1">
        <v>4597.32</v>
      </c>
      <c r="AZ23" s="1">
        <v>4680.2999999999993</v>
      </c>
      <c r="BA23" s="1">
        <v>4277.41</v>
      </c>
      <c r="BB23" s="1">
        <v>4790.7</v>
      </c>
      <c r="BC23" s="1">
        <v>4873.6799999999994</v>
      </c>
      <c r="BD23" s="1">
        <v>4791.07</v>
      </c>
      <c r="BE23" s="1">
        <v>5366</v>
      </c>
      <c r="BF23" s="1">
        <v>5448.98</v>
      </c>
      <c r="BG23" s="1">
        <v>4407.49</v>
      </c>
      <c r="BH23" s="2">
        <v>5584.22</v>
      </c>
      <c r="BI23" s="2">
        <v>5670.93</v>
      </c>
      <c r="BJ23" s="2">
        <v>6175.9</v>
      </c>
      <c r="BK23" s="2">
        <v>6039.33</v>
      </c>
      <c r="BL23" s="2">
        <v>6513.98</v>
      </c>
    </row>
    <row r="24" spans="1:64">
      <c r="A24" s="1">
        <v>22</v>
      </c>
      <c r="B24" s="1">
        <v>2222.71</v>
      </c>
      <c r="C24" s="1">
        <v>2273.9100000000003</v>
      </c>
      <c r="D24" s="1">
        <v>2458.58</v>
      </c>
      <c r="E24" s="1">
        <v>2484.1799999999998</v>
      </c>
      <c r="F24" s="1">
        <v>2519.8399999999997</v>
      </c>
      <c r="G24" s="1">
        <v>2545.4399999999996</v>
      </c>
      <c r="H24" s="1">
        <v>2318.3399999999997</v>
      </c>
      <c r="I24" s="1">
        <v>2369.54</v>
      </c>
      <c r="J24" s="1">
        <v>2577.21</v>
      </c>
      <c r="K24" s="1">
        <v>2602.81</v>
      </c>
      <c r="L24" s="1">
        <v>2613.64</v>
      </c>
      <c r="M24" s="1">
        <v>2639.24</v>
      </c>
      <c r="N24" s="1">
        <v>2621.4100000000003</v>
      </c>
      <c r="O24" s="1">
        <v>2647.01</v>
      </c>
      <c r="P24" s="1">
        <v>2667.73</v>
      </c>
      <c r="Q24" s="1">
        <v>2667.73</v>
      </c>
      <c r="R24" s="1">
        <v>3087.58</v>
      </c>
      <c r="S24" s="1">
        <v>3087.58</v>
      </c>
      <c r="T24" s="1">
        <v>2734.67</v>
      </c>
      <c r="U24" s="1">
        <v>2734.67</v>
      </c>
      <c r="V24" s="1">
        <v>3159.14</v>
      </c>
      <c r="W24" s="1">
        <v>3159.14</v>
      </c>
      <c r="X24" s="1">
        <v>2775.54</v>
      </c>
      <c r="Y24" s="1">
        <v>2775.54</v>
      </c>
      <c r="Z24" s="1">
        <v>3048.6</v>
      </c>
      <c r="AA24" s="1">
        <v>3048.6</v>
      </c>
      <c r="AB24" s="1">
        <v>3365</v>
      </c>
      <c r="AC24" s="1">
        <v>3365</v>
      </c>
      <c r="AD24" s="1">
        <v>2866.56</v>
      </c>
      <c r="AE24" s="1">
        <v>2866.56</v>
      </c>
      <c r="AF24" s="1">
        <v>3302.18</v>
      </c>
      <c r="AG24" s="1">
        <v>3302.18</v>
      </c>
      <c r="AH24" s="1">
        <v>3022.57</v>
      </c>
      <c r="AI24" s="1">
        <v>3022.57</v>
      </c>
      <c r="AJ24" s="1">
        <v>3367.19</v>
      </c>
      <c r="AK24" s="1">
        <v>3367.19</v>
      </c>
      <c r="AL24" s="1">
        <v>2998.75</v>
      </c>
      <c r="AM24" s="1">
        <v>2998.75</v>
      </c>
      <c r="AN24" s="1">
        <v>3932.8</v>
      </c>
      <c r="AO24" s="1">
        <v>3932.8</v>
      </c>
      <c r="AP24" s="1">
        <v>4010.82</v>
      </c>
      <c r="AQ24" s="1">
        <v>4010.82</v>
      </c>
      <c r="AR24" s="1">
        <v>3139.61</v>
      </c>
      <c r="AS24" s="1">
        <v>3139.61</v>
      </c>
      <c r="AT24" s="1">
        <v>3932.8</v>
      </c>
      <c r="AU24" s="1">
        <v>3724.79</v>
      </c>
      <c r="AV24" s="1">
        <v>3724.78</v>
      </c>
      <c r="AW24" s="1">
        <v>4026.07</v>
      </c>
      <c r="AX24" s="1">
        <v>4104.75</v>
      </c>
      <c r="AY24" s="1">
        <v>4597.32</v>
      </c>
      <c r="AZ24" s="1">
        <v>4680.2999999999993</v>
      </c>
      <c r="BA24" s="1">
        <v>4277.41</v>
      </c>
      <c r="BB24" s="1">
        <v>4790.7</v>
      </c>
      <c r="BC24" s="1">
        <v>4873.6799999999994</v>
      </c>
      <c r="BD24" s="1">
        <v>4791.07</v>
      </c>
      <c r="BE24" s="1">
        <v>5366</v>
      </c>
      <c r="BF24" s="1">
        <v>5448.98</v>
      </c>
      <c r="BG24" s="1">
        <v>4407.49</v>
      </c>
      <c r="BH24" s="2">
        <v>5584.22</v>
      </c>
      <c r="BI24" s="2">
        <v>5670.93</v>
      </c>
      <c r="BJ24" s="2">
        <v>6370.96</v>
      </c>
      <c r="BK24" s="2">
        <v>6039.33</v>
      </c>
      <c r="BL24" s="2">
        <v>6709.04</v>
      </c>
    </row>
    <row r="25" spans="1:64">
      <c r="A25" s="1">
        <v>23</v>
      </c>
      <c r="B25" s="1">
        <v>2232.7399999999998</v>
      </c>
      <c r="C25" s="1">
        <v>2283.94</v>
      </c>
      <c r="D25" s="1">
        <v>2481.13</v>
      </c>
      <c r="E25" s="1">
        <v>2506.73</v>
      </c>
      <c r="F25" s="1">
        <v>2542.89</v>
      </c>
      <c r="G25" s="1">
        <v>2568.4899999999998</v>
      </c>
      <c r="H25" s="1">
        <v>2327.16</v>
      </c>
      <c r="I25" s="1">
        <v>2378.36</v>
      </c>
      <c r="J25" s="1">
        <v>2600.27</v>
      </c>
      <c r="K25" s="1">
        <v>2625.87</v>
      </c>
      <c r="L25" s="1">
        <v>2621.54</v>
      </c>
      <c r="M25" s="1">
        <v>2647.14</v>
      </c>
      <c r="N25" s="1">
        <v>2634.42</v>
      </c>
      <c r="O25" s="1">
        <v>2648.82</v>
      </c>
      <c r="P25" s="1">
        <v>2691.79</v>
      </c>
      <c r="Q25" s="1">
        <v>2691.79</v>
      </c>
      <c r="R25" s="1">
        <v>3133.08</v>
      </c>
      <c r="S25" s="1">
        <v>3133.08</v>
      </c>
      <c r="T25" s="1">
        <v>2758.73</v>
      </c>
      <c r="U25" s="1">
        <v>2758.73</v>
      </c>
      <c r="V25" s="1">
        <v>3250.17</v>
      </c>
      <c r="W25" s="1">
        <v>3250.17</v>
      </c>
      <c r="X25" s="1">
        <v>2827.55</v>
      </c>
      <c r="Y25" s="1">
        <v>2827.55</v>
      </c>
      <c r="Z25" s="1">
        <v>3100.61</v>
      </c>
      <c r="AA25" s="1">
        <v>3100.61</v>
      </c>
      <c r="AB25" s="1">
        <v>3443.02</v>
      </c>
      <c r="AC25" s="1">
        <v>3443.02</v>
      </c>
      <c r="AD25" s="1">
        <v>2918.56</v>
      </c>
      <c r="AE25" s="1">
        <v>2918.56</v>
      </c>
      <c r="AF25" s="1">
        <v>3393.2</v>
      </c>
      <c r="AG25" s="1">
        <v>3393.2</v>
      </c>
      <c r="AH25" s="1">
        <v>3068.07</v>
      </c>
      <c r="AI25" s="1">
        <v>3068.07</v>
      </c>
      <c r="AJ25" s="1">
        <v>3458.22</v>
      </c>
      <c r="AK25" s="1">
        <v>3458.22</v>
      </c>
      <c r="AL25" s="1">
        <v>3050.76</v>
      </c>
      <c r="AM25" s="1">
        <v>3050.76</v>
      </c>
      <c r="AN25" s="1">
        <v>4010.82</v>
      </c>
      <c r="AO25" s="1">
        <v>4010.82</v>
      </c>
      <c r="AP25" s="1">
        <v>4088.83</v>
      </c>
      <c r="AQ25" s="1">
        <v>4088.83</v>
      </c>
      <c r="AR25" s="1">
        <v>3191.62</v>
      </c>
      <c r="AS25" s="1">
        <v>3191.62</v>
      </c>
      <c r="AT25" s="1">
        <v>4010.81</v>
      </c>
      <c r="AU25" s="1">
        <v>3815.82</v>
      </c>
      <c r="AV25" s="1">
        <v>3815.81</v>
      </c>
      <c r="AW25" s="1">
        <v>4130.1000000000004</v>
      </c>
      <c r="AX25" s="1">
        <v>4193</v>
      </c>
      <c r="AY25" s="1">
        <v>4696.16</v>
      </c>
      <c r="AZ25" s="1">
        <v>4779.1399999999994</v>
      </c>
      <c r="BA25" s="1">
        <v>4381.43</v>
      </c>
      <c r="BB25" s="1">
        <v>4907.2000000000007</v>
      </c>
      <c r="BC25" s="1">
        <v>4990.18</v>
      </c>
      <c r="BD25" s="1">
        <v>4930.8500000000004</v>
      </c>
      <c r="BE25" s="1">
        <v>5522.55</v>
      </c>
      <c r="BF25" s="1">
        <v>5605.53</v>
      </c>
      <c r="BG25" s="1">
        <v>4511.5200000000004</v>
      </c>
      <c r="BH25" s="2">
        <v>5743.51</v>
      </c>
      <c r="BI25" s="2">
        <v>5810.72</v>
      </c>
      <c r="BJ25" s="2">
        <v>6370.96</v>
      </c>
      <c r="BK25" s="2">
        <v>6039.33</v>
      </c>
      <c r="BL25" s="2">
        <v>6709.04</v>
      </c>
    </row>
    <row r="26" spans="1:64">
      <c r="A26" s="1">
        <v>24</v>
      </c>
      <c r="B26" s="1">
        <v>2242.7599999999998</v>
      </c>
      <c r="C26" s="1">
        <v>2293.96</v>
      </c>
      <c r="D26" s="1">
        <v>2503.6799999999998</v>
      </c>
      <c r="E26" s="1">
        <v>2529.2799999999997</v>
      </c>
      <c r="F26" s="1">
        <v>2565.9499999999998</v>
      </c>
      <c r="G26" s="1">
        <v>2591.5499999999997</v>
      </c>
      <c r="H26" s="1">
        <v>2327.9199999999996</v>
      </c>
      <c r="I26" s="1">
        <v>2379.12</v>
      </c>
      <c r="J26" s="1">
        <v>2620.46</v>
      </c>
      <c r="K26" s="1">
        <v>2646.06</v>
      </c>
      <c r="L26" s="1">
        <v>2636.15</v>
      </c>
      <c r="M26" s="1">
        <v>2648.9500000000003</v>
      </c>
      <c r="N26" s="1">
        <v>2658.47</v>
      </c>
      <c r="O26" s="1">
        <v>2658.47</v>
      </c>
      <c r="P26" s="1">
        <v>2715.84</v>
      </c>
      <c r="Q26" s="1">
        <v>2715.84</v>
      </c>
      <c r="R26" s="1">
        <v>3178.58</v>
      </c>
      <c r="S26" s="1">
        <v>3178.58</v>
      </c>
      <c r="T26" s="1">
        <v>2783.22</v>
      </c>
      <c r="U26" s="1">
        <v>2783.22</v>
      </c>
      <c r="V26" s="1">
        <v>3250.17</v>
      </c>
      <c r="W26" s="1">
        <v>3250.17</v>
      </c>
      <c r="X26" s="1">
        <v>2827.55</v>
      </c>
      <c r="Y26" s="1">
        <v>2827.55</v>
      </c>
      <c r="Z26" s="1">
        <v>3100.61</v>
      </c>
      <c r="AA26" s="1">
        <v>3100.61</v>
      </c>
      <c r="AB26" s="1">
        <v>3443.02</v>
      </c>
      <c r="AC26" s="1">
        <v>3443.02</v>
      </c>
      <c r="AD26" s="1">
        <v>2918.56</v>
      </c>
      <c r="AE26" s="1">
        <v>2918.56</v>
      </c>
      <c r="AF26" s="1">
        <v>3393.2</v>
      </c>
      <c r="AG26" s="1">
        <v>3393.2</v>
      </c>
      <c r="AH26" s="1">
        <v>3113.57</v>
      </c>
      <c r="AI26" s="1">
        <v>3113.57</v>
      </c>
      <c r="AJ26" s="1">
        <v>3458.22</v>
      </c>
      <c r="AK26" s="1">
        <v>3458.22</v>
      </c>
      <c r="AL26" s="1">
        <v>3050.76</v>
      </c>
      <c r="AM26" s="1">
        <v>3050.76</v>
      </c>
      <c r="AN26" s="1">
        <v>4010.82</v>
      </c>
      <c r="AO26" s="1">
        <v>4010.82</v>
      </c>
      <c r="AP26" s="1">
        <v>4088.83</v>
      </c>
      <c r="AQ26" s="1">
        <v>4088.83</v>
      </c>
      <c r="AR26" s="1">
        <v>3191.62</v>
      </c>
      <c r="AS26" s="1">
        <v>3191.62</v>
      </c>
      <c r="AT26" s="1">
        <v>4010.81</v>
      </c>
      <c r="AU26" s="1">
        <v>3815.82</v>
      </c>
      <c r="AV26" s="1">
        <v>3815.81</v>
      </c>
      <c r="AW26" s="1">
        <v>4130.1000000000004</v>
      </c>
      <c r="AX26" s="1">
        <v>4193</v>
      </c>
      <c r="AY26" s="1">
        <v>4696.16</v>
      </c>
      <c r="AZ26" s="1">
        <v>4779.1399999999994</v>
      </c>
      <c r="BA26" s="1">
        <v>4381.43</v>
      </c>
      <c r="BB26" s="1">
        <v>4907.2000000000007</v>
      </c>
      <c r="BC26" s="1">
        <v>4990.18</v>
      </c>
      <c r="BD26" s="1">
        <v>4930.8500000000004</v>
      </c>
      <c r="BE26" s="1">
        <v>5522.55</v>
      </c>
      <c r="BF26" s="1">
        <v>5605.53</v>
      </c>
      <c r="BG26" s="1">
        <v>4511.5200000000004</v>
      </c>
      <c r="BH26" s="2">
        <v>5743.51</v>
      </c>
      <c r="BI26" s="2">
        <v>5810.72</v>
      </c>
      <c r="BJ26" s="2">
        <v>6370.96</v>
      </c>
      <c r="BK26" s="2">
        <v>6039.33</v>
      </c>
      <c r="BL26" s="2">
        <v>6904.09</v>
      </c>
    </row>
    <row r="27" spans="1:64">
      <c r="A27" s="1">
        <v>25</v>
      </c>
      <c r="B27" s="1">
        <v>2252.79</v>
      </c>
      <c r="C27" s="1">
        <v>2303.9900000000002</v>
      </c>
      <c r="D27" s="1">
        <v>2526.23</v>
      </c>
      <c r="E27" s="1">
        <v>2551.83</v>
      </c>
      <c r="F27" s="1">
        <v>2589.0099999999998</v>
      </c>
      <c r="G27" s="1">
        <v>2614.6099999999997</v>
      </c>
      <c r="H27" s="1">
        <v>2328.67</v>
      </c>
      <c r="I27" s="1">
        <v>2379.87</v>
      </c>
      <c r="J27" s="1">
        <v>2622.19</v>
      </c>
      <c r="K27" s="1">
        <v>2647.79</v>
      </c>
      <c r="L27" s="1">
        <v>2660.2</v>
      </c>
      <c r="M27" s="1">
        <v>2660.2</v>
      </c>
      <c r="N27" s="1">
        <v>2682.52</v>
      </c>
      <c r="O27" s="1">
        <v>2682.52</v>
      </c>
      <c r="P27" s="1">
        <v>2739.9</v>
      </c>
      <c r="Q27" s="1">
        <v>2739.9</v>
      </c>
      <c r="R27" s="1">
        <v>3224.08</v>
      </c>
      <c r="S27" s="1">
        <v>3224.08</v>
      </c>
      <c r="T27" s="1">
        <v>2807.74</v>
      </c>
      <c r="U27" s="1">
        <v>2807.74</v>
      </c>
      <c r="V27" s="1">
        <v>3341.19</v>
      </c>
      <c r="W27" s="1">
        <v>3341.19</v>
      </c>
      <c r="X27" s="1">
        <v>2879.55</v>
      </c>
      <c r="Y27" s="1">
        <v>2879.55</v>
      </c>
      <c r="Z27" s="1">
        <v>3152.62</v>
      </c>
      <c r="AA27" s="1">
        <v>3152.62</v>
      </c>
      <c r="AB27" s="1">
        <v>3521.03</v>
      </c>
      <c r="AC27" s="1">
        <v>3521.03</v>
      </c>
      <c r="AD27" s="1">
        <v>2970.57</v>
      </c>
      <c r="AE27" s="1">
        <v>2970.57</v>
      </c>
      <c r="AF27" s="1">
        <v>3484.22</v>
      </c>
      <c r="AG27" s="1">
        <v>3484.22</v>
      </c>
      <c r="AH27" s="1">
        <v>3159.08</v>
      </c>
      <c r="AI27" s="1">
        <v>3159.08</v>
      </c>
      <c r="AJ27" s="1">
        <v>3549.25</v>
      </c>
      <c r="AK27" s="1">
        <v>3549.25</v>
      </c>
      <c r="AL27" s="1">
        <v>3102.77</v>
      </c>
      <c r="AM27" s="1">
        <v>3102.77</v>
      </c>
      <c r="AN27" s="1">
        <v>4088.83</v>
      </c>
      <c r="AO27" s="1">
        <v>4088.83</v>
      </c>
      <c r="AP27" s="1">
        <v>4166.8500000000004</v>
      </c>
      <c r="AQ27" s="1">
        <v>4166.8500000000004</v>
      </c>
      <c r="AR27" s="1">
        <v>3243.63</v>
      </c>
      <c r="AS27" s="1">
        <v>3243.63</v>
      </c>
      <c r="AT27" s="1">
        <v>4088.83</v>
      </c>
      <c r="AU27" s="1">
        <v>3906.84</v>
      </c>
      <c r="AV27" s="1">
        <v>3906.83</v>
      </c>
      <c r="AW27" s="1">
        <v>4234.12</v>
      </c>
      <c r="AX27" s="1">
        <v>4281.25</v>
      </c>
      <c r="AY27" s="1">
        <v>4795</v>
      </c>
      <c r="AZ27" s="1">
        <v>4877.9799999999996</v>
      </c>
      <c r="BA27" s="1">
        <v>4485.46</v>
      </c>
      <c r="BB27" s="1">
        <v>5023.72</v>
      </c>
      <c r="BC27" s="1">
        <v>5106.7</v>
      </c>
      <c r="BD27" s="1">
        <v>4930.8500000000004</v>
      </c>
      <c r="BE27" s="1">
        <v>5522.55</v>
      </c>
      <c r="BF27" s="1">
        <v>5605.53</v>
      </c>
      <c r="BG27" s="1">
        <v>4615.55</v>
      </c>
      <c r="BH27" s="2">
        <v>5743.51</v>
      </c>
      <c r="BI27" s="2">
        <v>5810.72</v>
      </c>
      <c r="BJ27" s="2">
        <v>6370.96</v>
      </c>
      <c r="BK27" s="2">
        <v>6039.33</v>
      </c>
      <c r="BL27" s="2">
        <v>6904.09</v>
      </c>
    </row>
    <row r="28" spans="1:64">
      <c r="A28" s="1">
        <v>26</v>
      </c>
      <c r="B28" s="1">
        <v>2262.8199999999997</v>
      </c>
      <c r="C28" s="1">
        <v>2314.02</v>
      </c>
      <c r="D28" s="1">
        <v>2548.7799999999997</v>
      </c>
      <c r="E28" s="1">
        <v>2574.3799999999997</v>
      </c>
      <c r="F28" s="1">
        <v>2612.0699999999997</v>
      </c>
      <c r="G28" s="1">
        <v>2637.6699999999996</v>
      </c>
      <c r="H28" s="1">
        <v>2332.85</v>
      </c>
      <c r="I28" s="1">
        <v>2380.62</v>
      </c>
      <c r="J28" s="1">
        <v>2643.84</v>
      </c>
      <c r="K28" s="1">
        <v>2649.52</v>
      </c>
      <c r="L28" s="1">
        <v>2684.26</v>
      </c>
      <c r="M28" s="1">
        <v>2684.26</v>
      </c>
      <c r="N28" s="1">
        <v>2706.58</v>
      </c>
      <c r="O28" s="1">
        <v>2706.58</v>
      </c>
      <c r="P28" s="1">
        <v>2764</v>
      </c>
      <c r="Q28" s="1">
        <v>2764</v>
      </c>
      <c r="R28" s="1">
        <v>3269.59</v>
      </c>
      <c r="S28" s="1">
        <v>3269.59</v>
      </c>
      <c r="T28" s="1">
        <v>2832.28</v>
      </c>
      <c r="U28" s="1">
        <v>2832.28</v>
      </c>
      <c r="V28" s="1">
        <v>3341.19</v>
      </c>
      <c r="W28" s="1">
        <v>3341.19</v>
      </c>
      <c r="X28" s="1">
        <v>2879.55</v>
      </c>
      <c r="Y28" s="1">
        <v>2879.55</v>
      </c>
      <c r="Z28" s="1">
        <v>3152.62</v>
      </c>
      <c r="AA28" s="1">
        <v>3152.62</v>
      </c>
      <c r="AB28" s="1">
        <v>3521.03</v>
      </c>
      <c r="AC28" s="1">
        <v>3521.03</v>
      </c>
      <c r="AD28" s="1">
        <v>2970.57</v>
      </c>
      <c r="AE28" s="1">
        <v>2970.57</v>
      </c>
      <c r="AF28" s="1">
        <v>3484.22</v>
      </c>
      <c r="AG28" s="1">
        <v>3484.22</v>
      </c>
      <c r="AH28" s="1">
        <v>3204.58</v>
      </c>
      <c r="AI28" s="1">
        <v>3204.58</v>
      </c>
      <c r="AJ28" s="1">
        <v>3549.25</v>
      </c>
      <c r="AK28" s="1">
        <v>3549.25</v>
      </c>
      <c r="AL28" s="1">
        <v>3102.77</v>
      </c>
      <c r="AM28" s="1">
        <v>3102.77</v>
      </c>
      <c r="AN28" s="1">
        <v>4088.83</v>
      </c>
      <c r="AO28" s="1">
        <v>4088.83</v>
      </c>
      <c r="AP28" s="1">
        <v>4166.8500000000004</v>
      </c>
      <c r="AQ28" s="1">
        <v>4166.8500000000004</v>
      </c>
      <c r="AR28" s="1">
        <v>3243.63</v>
      </c>
      <c r="AS28" s="1">
        <v>3243.63</v>
      </c>
      <c r="AT28" s="1">
        <v>4088.83</v>
      </c>
      <c r="AU28" s="1">
        <v>3906.84</v>
      </c>
      <c r="AV28" s="1">
        <v>3906.83</v>
      </c>
      <c r="AW28" s="1">
        <v>4234.12</v>
      </c>
      <c r="AX28" s="1">
        <v>4281.25</v>
      </c>
      <c r="AY28" s="1">
        <v>4795</v>
      </c>
      <c r="AZ28" s="1">
        <v>4877.9799999999996</v>
      </c>
      <c r="BA28" s="1">
        <v>4485.46</v>
      </c>
      <c r="BB28" s="1">
        <v>5023.72</v>
      </c>
      <c r="BC28" s="1">
        <v>5106.7</v>
      </c>
      <c r="BD28" s="1">
        <v>4930.8500000000004</v>
      </c>
      <c r="BE28" s="1">
        <v>5522.55</v>
      </c>
      <c r="BF28" s="1">
        <v>5605.53</v>
      </c>
      <c r="BG28" s="1">
        <v>4615.55</v>
      </c>
      <c r="BH28" s="2">
        <v>5743.51</v>
      </c>
      <c r="BI28" s="2">
        <v>5810.72</v>
      </c>
      <c r="BJ28" s="2">
        <v>6370.96</v>
      </c>
      <c r="BK28" s="2">
        <v>6039.33</v>
      </c>
      <c r="BL28" s="2">
        <v>7099.14</v>
      </c>
    </row>
    <row r="29" spans="1:64">
      <c r="A29" s="1">
        <v>27</v>
      </c>
      <c r="B29" s="1">
        <v>2272.85</v>
      </c>
      <c r="C29" s="1">
        <v>2324.0500000000002</v>
      </c>
      <c r="D29" s="1">
        <v>2571.33</v>
      </c>
      <c r="E29" s="1">
        <v>2596.9299999999998</v>
      </c>
      <c r="F29" s="1">
        <v>2621.34</v>
      </c>
      <c r="G29" s="1">
        <v>2646.94</v>
      </c>
      <c r="H29" s="1">
        <v>2342.88</v>
      </c>
      <c r="I29" s="1">
        <v>2381.3700000000003</v>
      </c>
      <c r="J29" s="1">
        <v>2666.9</v>
      </c>
      <c r="K29" s="1">
        <v>2666.9</v>
      </c>
      <c r="L29" s="1">
        <v>2708.31</v>
      </c>
      <c r="M29" s="1">
        <v>2708.31</v>
      </c>
      <c r="N29" s="1">
        <v>2730.63</v>
      </c>
      <c r="O29" s="1">
        <v>2730.63</v>
      </c>
      <c r="P29" s="1">
        <v>2788.53</v>
      </c>
      <c r="Q29" s="1">
        <v>2788.53</v>
      </c>
      <c r="R29" s="1">
        <v>3315.09</v>
      </c>
      <c r="S29" s="1">
        <v>3315.09</v>
      </c>
      <c r="T29" s="1">
        <v>2856.81</v>
      </c>
      <c r="U29" s="1">
        <v>2856.81</v>
      </c>
      <c r="V29" s="1">
        <v>3432.21</v>
      </c>
      <c r="W29" s="1">
        <v>3432.21</v>
      </c>
      <c r="X29" s="1">
        <v>2931.56</v>
      </c>
      <c r="Y29" s="1">
        <v>2931.56</v>
      </c>
      <c r="Z29" s="1">
        <v>3204.62</v>
      </c>
      <c r="AA29" s="1">
        <v>3204.62</v>
      </c>
      <c r="AB29" s="1">
        <v>3599.04</v>
      </c>
      <c r="AC29" s="1">
        <v>3599.04</v>
      </c>
      <c r="AD29" s="1">
        <v>3022.58</v>
      </c>
      <c r="AE29" s="1">
        <v>3022.58</v>
      </c>
      <c r="AF29" s="1">
        <v>3575.25</v>
      </c>
      <c r="AG29" s="1">
        <v>3575.25</v>
      </c>
      <c r="AH29" s="1">
        <v>3250.09</v>
      </c>
      <c r="AI29" s="1">
        <v>3250.09</v>
      </c>
      <c r="AJ29" s="1">
        <v>3640.26</v>
      </c>
      <c r="AK29" s="1">
        <v>3640.26</v>
      </c>
      <c r="AL29" s="1">
        <v>3154.78</v>
      </c>
      <c r="AM29" s="1">
        <v>3154.78</v>
      </c>
      <c r="AN29" s="1">
        <v>4166.8500000000004</v>
      </c>
      <c r="AO29" s="1">
        <v>4166.8500000000004</v>
      </c>
      <c r="AP29" s="1">
        <v>4166.8500000000004</v>
      </c>
      <c r="AQ29" s="1">
        <v>4166.8500000000004</v>
      </c>
      <c r="AR29" s="1">
        <v>3295.64</v>
      </c>
      <c r="AS29" s="1">
        <v>3295.64</v>
      </c>
      <c r="AT29" s="1">
        <v>4166.84</v>
      </c>
      <c r="AU29" s="1">
        <v>3997.86</v>
      </c>
      <c r="AV29" s="1">
        <v>3997.85</v>
      </c>
      <c r="AW29" s="1">
        <v>4338.1499999999996</v>
      </c>
      <c r="AX29" s="1">
        <v>4369.49</v>
      </c>
      <c r="AY29" s="1">
        <v>4893.83</v>
      </c>
      <c r="AZ29" s="1">
        <v>4976.8099999999995</v>
      </c>
      <c r="BA29" s="1">
        <v>4589.4799999999996</v>
      </c>
      <c r="BB29" s="1">
        <v>5140.2199999999993</v>
      </c>
      <c r="BC29" s="1">
        <v>5223.1999999999989</v>
      </c>
      <c r="BD29" s="1">
        <v>4930.8500000000004</v>
      </c>
      <c r="BE29" s="1">
        <v>5522.55</v>
      </c>
      <c r="BF29" s="1">
        <v>5605.53</v>
      </c>
      <c r="BG29" s="1">
        <v>4719.58</v>
      </c>
      <c r="BH29" s="2">
        <v>5743.51</v>
      </c>
      <c r="BI29" s="2">
        <v>5810.72</v>
      </c>
      <c r="BJ29" s="2">
        <v>6370.96</v>
      </c>
      <c r="BK29" s="2">
        <v>6039.33</v>
      </c>
      <c r="BL29" s="2">
        <v>7099.14</v>
      </c>
    </row>
    <row r="30" spans="1:64">
      <c r="A30" s="1">
        <v>28</v>
      </c>
      <c r="B30" s="1">
        <v>2272.85</v>
      </c>
      <c r="C30" s="1">
        <v>2324.0500000000002</v>
      </c>
      <c r="D30" s="1">
        <v>2593.88</v>
      </c>
      <c r="E30" s="1">
        <v>2619.48</v>
      </c>
      <c r="F30" s="1">
        <v>2632.59</v>
      </c>
      <c r="G30" s="1">
        <v>2648.6800000000003</v>
      </c>
      <c r="H30" s="1">
        <v>2342.88</v>
      </c>
      <c r="I30" s="1">
        <v>2381.3700000000003</v>
      </c>
      <c r="J30" s="1">
        <v>2689.96</v>
      </c>
      <c r="K30" s="1">
        <v>2689.96</v>
      </c>
      <c r="L30" s="1">
        <v>2732.37</v>
      </c>
      <c r="M30" s="1">
        <v>2732.37</v>
      </c>
      <c r="N30" s="1">
        <v>2754.69</v>
      </c>
      <c r="O30" s="1">
        <v>2754.69</v>
      </c>
      <c r="P30" s="1">
        <v>2813.06</v>
      </c>
      <c r="Q30" s="1">
        <v>2813.06</v>
      </c>
      <c r="R30" s="1">
        <v>3360.59</v>
      </c>
      <c r="S30" s="1">
        <v>3360.59</v>
      </c>
      <c r="T30" s="1">
        <v>2881.35</v>
      </c>
      <c r="U30" s="1">
        <v>2881.35</v>
      </c>
      <c r="V30" s="1">
        <v>3432.21</v>
      </c>
      <c r="W30" s="1">
        <v>3432.21</v>
      </c>
      <c r="X30" s="1">
        <v>2931.56</v>
      </c>
      <c r="Y30" s="1">
        <v>2931.56</v>
      </c>
      <c r="Z30" s="1">
        <v>3204.62</v>
      </c>
      <c r="AA30" s="1">
        <v>3204.62</v>
      </c>
      <c r="AB30" s="1">
        <v>3599.04</v>
      </c>
      <c r="AC30" s="1">
        <v>3599.04</v>
      </c>
      <c r="AD30" s="1">
        <v>3022.58</v>
      </c>
      <c r="AE30" s="1">
        <v>3022.58</v>
      </c>
      <c r="AF30" s="1">
        <v>3575.25</v>
      </c>
      <c r="AG30" s="1">
        <v>3575.25</v>
      </c>
      <c r="AH30" s="1">
        <v>3295.58</v>
      </c>
      <c r="AI30" s="1">
        <v>3295.58</v>
      </c>
      <c r="AJ30" s="1">
        <v>3640.26</v>
      </c>
      <c r="AK30" s="1">
        <v>3640.26</v>
      </c>
      <c r="AL30" s="1">
        <v>3154.78</v>
      </c>
      <c r="AM30" s="1">
        <v>3154.78</v>
      </c>
      <c r="AN30" s="1">
        <v>4166.8500000000004</v>
      </c>
      <c r="AO30" s="1">
        <v>4166.8500000000004</v>
      </c>
      <c r="AP30" s="1">
        <v>4166.8500000000004</v>
      </c>
      <c r="AQ30" s="1">
        <v>4166.8500000000004</v>
      </c>
      <c r="AR30" s="1">
        <v>3295.64</v>
      </c>
      <c r="AS30" s="1">
        <v>3295.64</v>
      </c>
      <c r="AT30" s="1">
        <v>4166.84</v>
      </c>
      <c r="AU30" s="1">
        <v>3997.86</v>
      </c>
      <c r="AV30" s="1">
        <v>3997.85</v>
      </c>
      <c r="AW30" s="1">
        <v>4338.1499999999996</v>
      </c>
      <c r="AX30" s="1">
        <v>4369.49</v>
      </c>
      <c r="AY30" s="1">
        <v>4893.83</v>
      </c>
      <c r="AZ30" s="1">
        <v>4976.8099999999995</v>
      </c>
      <c r="BA30" s="1">
        <v>4589.4799999999996</v>
      </c>
      <c r="BB30" s="1">
        <v>5140.2199999999993</v>
      </c>
      <c r="BC30" s="1">
        <v>5223.1999999999989</v>
      </c>
      <c r="BD30" s="1">
        <v>4930.8500000000004</v>
      </c>
      <c r="BE30" s="1">
        <v>5522.55</v>
      </c>
      <c r="BF30" s="1">
        <v>5605.53</v>
      </c>
      <c r="BG30" s="1">
        <v>4719.58</v>
      </c>
      <c r="BH30" s="2">
        <v>5743.51</v>
      </c>
      <c r="BI30" s="2">
        <v>5810.72</v>
      </c>
      <c r="BJ30" s="2">
        <v>6370.96</v>
      </c>
      <c r="BK30" s="2">
        <v>6039.33</v>
      </c>
      <c r="BL30" s="2">
        <v>7294.19</v>
      </c>
    </row>
    <row r="31" spans="1:64">
      <c r="A31" s="1">
        <v>29</v>
      </c>
      <c r="B31" s="1">
        <v>2272.85</v>
      </c>
      <c r="C31" s="1">
        <v>2324.0500000000002</v>
      </c>
      <c r="D31" s="1">
        <v>2616.4299999999998</v>
      </c>
      <c r="E31" s="1">
        <v>2642.0299999999997</v>
      </c>
      <c r="F31" s="1">
        <v>2655.64</v>
      </c>
      <c r="G31" s="1">
        <v>2655.64</v>
      </c>
      <c r="H31" s="1">
        <v>2342.88</v>
      </c>
      <c r="I31" s="1">
        <v>2381.3700000000003</v>
      </c>
      <c r="J31" s="1">
        <v>2713.02</v>
      </c>
      <c r="K31" s="1">
        <v>2713.02</v>
      </c>
      <c r="L31" s="1">
        <v>2756.42</v>
      </c>
      <c r="M31" s="1">
        <v>2756.42</v>
      </c>
      <c r="N31" s="1">
        <v>2779.08</v>
      </c>
      <c r="O31" s="1">
        <v>2779.08</v>
      </c>
      <c r="P31" s="1">
        <v>2837.6</v>
      </c>
      <c r="Q31" s="1">
        <v>2837.6</v>
      </c>
      <c r="R31" s="1">
        <v>3406.1</v>
      </c>
      <c r="S31" s="1">
        <v>3406.1</v>
      </c>
      <c r="T31" s="1">
        <v>2905.88</v>
      </c>
      <c r="U31" s="1">
        <v>2905.88</v>
      </c>
      <c r="V31" s="1">
        <v>3523.24</v>
      </c>
      <c r="W31" s="1">
        <v>3523.24</v>
      </c>
      <c r="X31" s="1">
        <v>2983.57</v>
      </c>
      <c r="Y31" s="1">
        <v>2983.57</v>
      </c>
      <c r="Z31" s="1">
        <v>3256.63</v>
      </c>
      <c r="AA31" s="1">
        <v>3256.63</v>
      </c>
      <c r="AB31" s="1">
        <v>3599.04</v>
      </c>
      <c r="AC31" s="1">
        <v>3599.04</v>
      </c>
      <c r="AD31" s="1">
        <v>3074.59</v>
      </c>
      <c r="AE31" s="1">
        <v>3074.59</v>
      </c>
      <c r="AF31" s="1">
        <v>3666.27</v>
      </c>
      <c r="AG31" s="1">
        <v>3666.27</v>
      </c>
      <c r="AH31" s="1">
        <v>3341.09</v>
      </c>
      <c r="AI31" s="1">
        <v>3341.09</v>
      </c>
      <c r="AJ31" s="1">
        <v>3731.29</v>
      </c>
      <c r="AK31" s="1">
        <v>3731.29</v>
      </c>
      <c r="AL31" s="1">
        <v>3206.78</v>
      </c>
      <c r="AM31" s="1">
        <v>3206.78</v>
      </c>
      <c r="AN31" s="1">
        <v>4166.8500000000004</v>
      </c>
      <c r="AO31" s="1">
        <v>4166.8500000000004</v>
      </c>
      <c r="AP31" s="1">
        <v>4166.8500000000004</v>
      </c>
      <c r="AQ31" s="1">
        <v>4166.8500000000004</v>
      </c>
      <c r="AR31" s="1">
        <v>3347.65</v>
      </c>
      <c r="AS31" s="1">
        <v>3347.65</v>
      </c>
      <c r="AT31" s="1">
        <v>4166.84</v>
      </c>
      <c r="AU31" s="1">
        <v>4088.89</v>
      </c>
      <c r="AV31" s="1">
        <v>4088.88</v>
      </c>
      <c r="AW31" s="1">
        <v>4338.1499999999996</v>
      </c>
      <c r="AX31" s="1">
        <v>4369.49</v>
      </c>
      <c r="AY31" s="1">
        <v>4893.83</v>
      </c>
      <c r="AZ31" s="1">
        <v>4976.8099999999995</v>
      </c>
      <c r="BA31" s="1">
        <v>4589.4799999999996</v>
      </c>
      <c r="BB31" s="1">
        <v>5140.2199999999993</v>
      </c>
      <c r="BC31" s="1">
        <v>5223.1999999999989</v>
      </c>
      <c r="BD31" s="1">
        <v>4930.8500000000004</v>
      </c>
      <c r="BE31" s="1">
        <v>5522.55</v>
      </c>
      <c r="BF31" s="1">
        <v>5605.53</v>
      </c>
      <c r="BG31" s="1">
        <v>4719.58</v>
      </c>
      <c r="BH31" s="2">
        <v>5743.51</v>
      </c>
      <c r="BI31" s="2">
        <v>5810.72</v>
      </c>
      <c r="BJ31" s="2">
        <v>6370.96</v>
      </c>
      <c r="BK31" s="2">
        <v>6039.33</v>
      </c>
      <c r="BL31" s="2">
        <v>7294.19</v>
      </c>
    </row>
    <row r="32" spans="1:64">
      <c r="A32" s="1">
        <v>30</v>
      </c>
      <c r="B32" s="1">
        <v>2272.85</v>
      </c>
      <c r="C32" s="1">
        <v>2324.0500000000002</v>
      </c>
      <c r="D32" s="1">
        <v>2616.4299999999998</v>
      </c>
      <c r="E32" s="1">
        <v>2642.0299999999997</v>
      </c>
      <c r="F32" s="1">
        <v>2655.64</v>
      </c>
      <c r="G32" s="1">
        <v>2655.64</v>
      </c>
      <c r="H32" s="1">
        <v>2342.88</v>
      </c>
      <c r="I32" s="1">
        <v>2381.3700000000003</v>
      </c>
      <c r="J32" s="1">
        <v>2713.02</v>
      </c>
      <c r="K32" s="1">
        <v>2713.02</v>
      </c>
      <c r="L32" s="1">
        <v>2756.42</v>
      </c>
      <c r="M32" s="1">
        <v>2756.42</v>
      </c>
      <c r="N32" s="1">
        <v>2779.08</v>
      </c>
      <c r="O32" s="1">
        <v>2779.08</v>
      </c>
      <c r="P32" s="1">
        <v>2837.6</v>
      </c>
      <c r="Q32" s="1">
        <v>2837.6</v>
      </c>
      <c r="R32" s="1">
        <v>3406.1</v>
      </c>
      <c r="S32" s="1">
        <v>3406.1</v>
      </c>
      <c r="T32" s="1">
        <v>2905.88</v>
      </c>
      <c r="U32" s="1">
        <v>2905.88</v>
      </c>
      <c r="V32" s="1">
        <v>3523.24</v>
      </c>
      <c r="W32" s="1">
        <v>3523.24</v>
      </c>
      <c r="X32" s="1">
        <v>2983.57</v>
      </c>
      <c r="Y32" s="1">
        <v>2983.57</v>
      </c>
      <c r="Z32" s="1">
        <v>3256.63</v>
      </c>
      <c r="AA32" s="1">
        <v>3256.63</v>
      </c>
      <c r="AB32" s="1">
        <v>3599.04</v>
      </c>
      <c r="AC32" s="1">
        <v>3599.04</v>
      </c>
      <c r="AD32" s="1">
        <v>3074.59</v>
      </c>
      <c r="AE32" s="1">
        <v>3074.59</v>
      </c>
      <c r="AF32" s="1">
        <v>3666.27</v>
      </c>
      <c r="AG32" s="1">
        <v>3666.27</v>
      </c>
      <c r="AH32" s="1">
        <v>3341.09</v>
      </c>
      <c r="AI32" s="1">
        <v>3341.09</v>
      </c>
      <c r="AJ32" s="1">
        <v>3731.29</v>
      </c>
      <c r="AK32" s="1">
        <v>3731.29</v>
      </c>
      <c r="AL32" s="1">
        <v>3206.78</v>
      </c>
      <c r="AM32" s="1">
        <v>3206.78</v>
      </c>
      <c r="AN32" s="1">
        <v>4166.8500000000004</v>
      </c>
      <c r="AO32" s="1">
        <v>4166.8500000000004</v>
      </c>
      <c r="AP32" s="1">
        <v>4166.8500000000004</v>
      </c>
      <c r="AQ32" s="1">
        <v>4166.8500000000004</v>
      </c>
      <c r="AR32" s="1">
        <v>3347.65</v>
      </c>
      <c r="AS32" s="1">
        <v>3347.65</v>
      </c>
      <c r="AT32" s="1">
        <v>4166.84</v>
      </c>
      <c r="AU32" s="1">
        <v>4088.89</v>
      </c>
      <c r="AV32" s="1">
        <v>4088.88</v>
      </c>
      <c r="AW32" s="1">
        <v>4338.1499999999996</v>
      </c>
      <c r="AX32" s="1">
        <v>4369.49</v>
      </c>
      <c r="AY32" s="1">
        <v>4893.83</v>
      </c>
      <c r="AZ32" s="1">
        <v>4976.8099999999995</v>
      </c>
      <c r="BA32" s="1">
        <v>4589.4799999999996</v>
      </c>
      <c r="BB32" s="1">
        <v>5140.2199999999993</v>
      </c>
      <c r="BC32" s="1">
        <v>5223.1999999999989</v>
      </c>
      <c r="BD32" s="1">
        <v>4930.8500000000004</v>
      </c>
      <c r="BE32" s="1">
        <v>5522.55</v>
      </c>
      <c r="BF32" s="1">
        <v>5605.53</v>
      </c>
      <c r="BG32" s="1">
        <v>4719.58</v>
      </c>
      <c r="BH32" s="2">
        <v>5743.51</v>
      </c>
      <c r="BI32" s="2">
        <v>5810.72</v>
      </c>
      <c r="BJ32" s="2">
        <v>6370.96</v>
      </c>
      <c r="BK32" s="2">
        <v>6039.33</v>
      </c>
      <c r="BL32" s="2">
        <v>7294.19</v>
      </c>
    </row>
    <row r="33" spans="1:64">
      <c r="A33" s="1">
        <v>31</v>
      </c>
      <c r="B33" s="1">
        <v>2272.85</v>
      </c>
      <c r="C33" s="1">
        <v>2324.0500000000002</v>
      </c>
      <c r="D33" s="1">
        <v>2616.4299999999998</v>
      </c>
      <c r="E33" s="1">
        <v>2642.0299999999997</v>
      </c>
      <c r="F33" s="1">
        <v>2655.64</v>
      </c>
      <c r="G33" s="1">
        <v>2655.64</v>
      </c>
      <c r="H33" s="1">
        <v>2342.88</v>
      </c>
      <c r="I33" s="1">
        <v>2381.3700000000003</v>
      </c>
      <c r="J33" s="1">
        <v>2713.02</v>
      </c>
      <c r="K33" s="1">
        <v>2713.02</v>
      </c>
      <c r="L33" s="1">
        <v>2756.42</v>
      </c>
      <c r="M33" s="1">
        <v>2756.42</v>
      </c>
      <c r="N33" s="1">
        <v>2779.08</v>
      </c>
      <c r="O33" s="1">
        <v>2779.08</v>
      </c>
      <c r="P33" s="1">
        <v>2837.6</v>
      </c>
      <c r="Q33" s="1">
        <v>2837.6</v>
      </c>
      <c r="R33" s="1">
        <v>3406.1</v>
      </c>
      <c r="S33" s="1">
        <v>3406.1</v>
      </c>
      <c r="T33" s="1">
        <v>2905.88</v>
      </c>
      <c r="U33" s="1">
        <v>2905.88</v>
      </c>
      <c r="V33" s="1">
        <v>3523.24</v>
      </c>
      <c r="W33" s="1">
        <v>3523.24</v>
      </c>
      <c r="X33" s="1">
        <v>3035.58</v>
      </c>
      <c r="Y33" s="1">
        <v>3035.58</v>
      </c>
      <c r="Z33" s="1">
        <v>3308.64</v>
      </c>
      <c r="AA33" s="1">
        <v>3308.64</v>
      </c>
      <c r="AB33" s="1">
        <v>3599.04</v>
      </c>
      <c r="AC33" s="1">
        <v>3599.04</v>
      </c>
      <c r="AD33" s="1">
        <v>3126.6</v>
      </c>
      <c r="AE33" s="1">
        <v>3126.6</v>
      </c>
      <c r="AF33" s="1">
        <v>3666.27</v>
      </c>
      <c r="AG33" s="1">
        <v>3666.27</v>
      </c>
      <c r="AH33" s="1">
        <v>3341.09</v>
      </c>
      <c r="AI33" s="1">
        <v>3341.09</v>
      </c>
      <c r="AJ33" s="1">
        <v>3731.29</v>
      </c>
      <c r="AK33" s="1">
        <v>3731.29</v>
      </c>
      <c r="AL33" s="1">
        <v>3258.79</v>
      </c>
      <c r="AM33" s="1">
        <v>3258.79</v>
      </c>
      <c r="AN33" s="1">
        <v>4166.8500000000004</v>
      </c>
      <c r="AO33" s="1">
        <v>4166.8500000000004</v>
      </c>
      <c r="AP33" s="1">
        <v>4166.8500000000004</v>
      </c>
      <c r="AQ33" s="1">
        <v>4166.8500000000004</v>
      </c>
      <c r="AR33" s="1">
        <v>3399.66</v>
      </c>
      <c r="AS33" s="1">
        <v>3399.66</v>
      </c>
      <c r="AT33" s="1">
        <v>4166.84</v>
      </c>
      <c r="AU33" s="1">
        <v>4088.89</v>
      </c>
      <c r="AV33" s="1">
        <v>4179.8999999999996</v>
      </c>
      <c r="AW33" s="1">
        <v>4338.1499999999996</v>
      </c>
      <c r="AX33" s="1">
        <v>4369.49</v>
      </c>
      <c r="AY33" s="1">
        <v>4893.83</v>
      </c>
      <c r="AZ33" s="1">
        <v>4976.8099999999995</v>
      </c>
      <c r="BA33" s="1">
        <v>4589.4799999999996</v>
      </c>
      <c r="BB33" s="1">
        <v>5140.2199999999993</v>
      </c>
      <c r="BC33" s="1">
        <v>5223.1999999999989</v>
      </c>
      <c r="BD33" s="1">
        <v>4930.8500000000004</v>
      </c>
      <c r="BE33" s="1">
        <v>5522.55</v>
      </c>
      <c r="BF33" s="1">
        <v>5605.53</v>
      </c>
      <c r="BG33" s="1">
        <v>4719.58</v>
      </c>
      <c r="BH33" s="2">
        <v>5743.51</v>
      </c>
      <c r="BI33" s="2">
        <v>5810.72</v>
      </c>
      <c r="BJ33" s="2">
        <v>6370.96</v>
      </c>
      <c r="BK33" s="2">
        <v>6039.33</v>
      </c>
      <c r="BL33" s="2">
        <v>7294.19</v>
      </c>
    </row>
    <row r="34" spans="1:64">
      <c r="A34" s="1">
        <v>32</v>
      </c>
      <c r="B34" s="1">
        <v>2272.85</v>
      </c>
      <c r="C34" s="1">
        <v>2324.0500000000002</v>
      </c>
      <c r="D34" s="1">
        <v>2616.4299999999998</v>
      </c>
      <c r="E34" s="1">
        <v>2642.0299999999997</v>
      </c>
      <c r="F34" s="1">
        <v>2655.64</v>
      </c>
      <c r="G34" s="1">
        <v>2655.64</v>
      </c>
      <c r="H34" s="1">
        <v>2342.88</v>
      </c>
      <c r="I34" s="1">
        <v>2381.3700000000003</v>
      </c>
      <c r="J34" s="1">
        <v>2713.02</v>
      </c>
      <c r="K34" s="1">
        <v>2713.02</v>
      </c>
      <c r="L34" s="1">
        <v>2756.42</v>
      </c>
      <c r="M34" s="1">
        <v>2756.42</v>
      </c>
      <c r="N34" s="1">
        <v>2779.08</v>
      </c>
      <c r="O34" s="1">
        <v>2779.08</v>
      </c>
      <c r="P34" s="1">
        <v>2837.6</v>
      </c>
      <c r="Q34" s="1">
        <v>2837.6</v>
      </c>
      <c r="R34" s="1">
        <v>3406.1</v>
      </c>
      <c r="S34" s="1">
        <v>3406.1</v>
      </c>
      <c r="T34" s="1">
        <v>2905.88</v>
      </c>
      <c r="U34" s="1">
        <v>2905.88</v>
      </c>
      <c r="V34" s="1">
        <v>3523.24</v>
      </c>
      <c r="W34" s="1">
        <v>3523.24</v>
      </c>
      <c r="X34" s="1">
        <v>3035.58</v>
      </c>
      <c r="Y34" s="1">
        <v>3035.58</v>
      </c>
      <c r="Z34" s="1">
        <v>3308.64</v>
      </c>
      <c r="AA34" s="1">
        <v>3308.64</v>
      </c>
      <c r="AB34" s="1">
        <v>3599.04</v>
      </c>
      <c r="AC34" s="1">
        <v>3599.04</v>
      </c>
      <c r="AD34" s="1">
        <v>3126.6</v>
      </c>
      <c r="AE34" s="1">
        <v>3126.6</v>
      </c>
      <c r="AF34" s="1">
        <v>3666.27</v>
      </c>
      <c r="AG34" s="1">
        <v>3666.27</v>
      </c>
      <c r="AH34" s="1">
        <v>3341.09</v>
      </c>
      <c r="AI34" s="1">
        <v>3341.09</v>
      </c>
      <c r="AJ34" s="1">
        <v>3731.29</v>
      </c>
      <c r="AK34" s="1">
        <v>3731.29</v>
      </c>
      <c r="AL34" s="1">
        <v>3258.79</v>
      </c>
      <c r="AM34" s="1">
        <v>3258.79</v>
      </c>
      <c r="AN34" s="1">
        <v>4166.8500000000004</v>
      </c>
      <c r="AO34" s="1">
        <v>4166.8500000000004</v>
      </c>
      <c r="AP34" s="1">
        <v>4166.8500000000004</v>
      </c>
      <c r="AQ34" s="1">
        <v>4166.8500000000004</v>
      </c>
      <c r="AR34" s="1">
        <v>3399.66</v>
      </c>
      <c r="AS34" s="1">
        <v>3399.66</v>
      </c>
      <c r="AT34" s="1">
        <v>4166.84</v>
      </c>
      <c r="AU34" s="1">
        <v>4088.89</v>
      </c>
      <c r="AV34" s="1">
        <v>4179.8999999999996</v>
      </c>
      <c r="AW34" s="1">
        <v>4338.1499999999996</v>
      </c>
      <c r="AX34" s="1">
        <v>4369.49</v>
      </c>
      <c r="AY34" s="1">
        <v>4893.83</v>
      </c>
      <c r="AZ34" s="1">
        <v>4976.8099999999995</v>
      </c>
      <c r="BA34" s="1">
        <v>4589.4799999999996</v>
      </c>
      <c r="BB34" s="1">
        <v>5140.2199999999993</v>
      </c>
      <c r="BC34" s="1">
        <v>5223.1999999999989</v>
      </c>
      <c r="BD34" s="1">
        <v>4930.8500000000004</v>
      </c>
      <c r="BE34" s="1">
        <v>5522.55</v>
      </c>
      <c r="BF34" s="1">
        <v>5605.53</v>
      </c>
      <c r="BG34" s="1">
        <v>4719.58</v>
      </c>
      <c r="BH34" s="2">
        <v>5743.51</v>
      </c>
      <c r="BI34" s="2">
        <v>5810.72</v>
      </c>
      <c r="BJ34" s="2">
        <v>6370.96</v>
      </c>
      <c r="BK34" s="2">
        <v>6039.33</v>
      </c>
      <c r="BL34" s="2">
        <v>7294.19</v>
      </c>
    </row>
    <row r="35" spans="1:64">
      <c r="A35" s="1">
        <v>33</v>
      </c>
      <c r="B35" s="1">
        <v>2272.85</v>
      </c>
      <c r="C35" s="1">
        <v>2324.0500000000002</v>
      </c>
      <c r="D35" s="1">
        <v>2616.4299999999998</v>
      </c>
      <c r="E35" s="1">
        <v>2642.0299999999997</v>
      </c>
      <c r="F35" s="1">
        <v>2655.64</v>
      </c>
      <c r="G35" s="1">
        <v>2655.64</v>
      </c>
      <c r="H35" s="1">
        <v>2342.88</v>
      </c>
      <c r="I35" s="1">
        <v>2381.3700000000003</v>
      </c>
      <c r="J35" s="1">
        <v>2713.02</v>
      </c>
      <c r="K35" s="1">
        <v>2713.02</v>
      </c>
      <c r="L35" s="1">
        <v>2756.42</v>
      </c>
      <c r="M35" s="1">
        <v>2756.42</v>
      </c>
      <c r="N35" s="1">
        <v>2779.08</v>
      </c>
      <c r="O35" s="1">
        <v>2779.08</v>
      </c>
      <c r="P35" s="1">
        <v>2837.6</v>
      </c>
      <c r="Q35" s="1">
        <v>2837.6</v>
      </c>
      <c r="R35" s="1">
        <v>3406.1</v>
      </c>
      <c r="S35" s="1">
        <v>3406.1</v>
      </c>
      <c r="T35" s="1">
        <v>2905.88</v>
      </c>
      <c r="U35" s="1">
        <v>2905.88</v>
      </c>
      <c r="V35" s="1">
        <v>3523.24</v>
      </c>
      <c r="W35" s="1">
        <v>3523.24</v>
      </c>
      <c r="X35" s="1">
        <v>3035.58</v>
      </c>
      <c r="Y35" s="1">
        <v>3035.58</v>
      </c>
      <c r="Z35" s="1">
        <v>3308.64</v>
      </c>
      <c r="AA35" s="1">
        <v>3308.64</v>
      </c>
      <c r="AB35" s="1">
        <v>3599.04</v>
      </c>
      <c r="AC35" s="1">
        <v>3599.04</v>
      </c>
      <c r="AD35" s="1">
        <v>3126.6</v>
      </c>
      <c r="AE35" s="1">
        <v>3126.6</v>
      </c>
      <c r="AF35" s="1">
        <v>3666.27</v>
      </c>
      <c r="AG35" s="1">
        <v>3666.27</v>
      </c>
      <c r="AH35" s="1">
        <v>3341.09</v>
      </c>
      <c r="AI35" s="1">
        <v>3341.09</v>
      </c>
      <c r="AJ35" s="1">
        <v>3731.29</v>
      </c>
      <c r="AK35" s="1">
        <v>3731.29</v>
      </c>
      <c r="AL35" s="1">
        <v>3258.79</v>
      </c>
      <c r="AM35" s="1">
        <v>3258.79</v>
      </c>
      <c r="AN35" s="1">
        <v>4166.8500000000004</v>
      </c>
      <c r="AO35" s="1">
        <v>4166.8500000000004</v>
      </c>
      <c r="AP35" s="1">
        <v>4166.8500000000004</v>
      </c>
      <c r="AQ35" s="1">
        <v>4166.8500000000004</v>
      </c>
      <c r="AR35" s="1">
        <v>3399.66</v>
      </c>
      <c r="AS35" s="1">
        <v>3399.66</v>
      </c>
      <c r="AT35" s="1">
        <v>4166.84</v>
      </c>
      <c r="AU35" s="1">
        <v>4088.89</v>
      </c>
      <c r="AV35" s="1">
        <v>4179.8999999999996</v>
      </c>
      <c r="AW35" s="1">
        <v>4338.1499999999996</v>
      </c>
      <c r="AX35" s="1">
        <v>4369.49</v>
      </c>
      <c r="AY35" s="1">
        <v>4893.83</v>
      </c>
      <c r="AZ35" s="1">
        <v>4976.8099999999995</v>
      </c>
      <c r="BA35" s="1">
        <v>4589.4799999999996</v>
      </c>
      <c r="BB35" s="1">
        <v>5140.2199999999993</v>
      </c>
      <c r="BC35" s="1">
        <v>5223.1999999999989</v>
      </c>
      <c r="BD35" s="1">
        <v>4930.8500000000004</v>
      </c>
      <c r="BE35" s="1">
        <v>5522.55</v>
      </c>
      <c r="BF35" s="1">
        <v>5605.53</v>
      </c>
      <c r="BG35" s="1">
        <v>4719.58</v>
      </c>
      <c r="BH35" s="2">
        <v>5743.51</v>
      </c>
      <c r="BI35" s="2">
        <v>5810.72</v>
      </c>
      <c r="BJ35" s="2">
        <v>6370.96</v>
      </c>
      <c r="BK35" s="2">
        <v>6039.33</v>
      </c>
      <c r="BL35" s="2">
        <v>7294.19</v>
      </c>
    </row>
    <row r="36" spans="1:64">
      <c r="A36" s="1">
        <v>34</v>
      </c>
      <c r="B36" s="1">
        <v>2272.85</v>
      </c>
      <c r="C36" s="1">
        <v>2324.0500000000002</v>
      </c>
      <c r="D36" s="1">
        <v>2616.4299999999998</v>
      </c>
      <c r="E36" s="1">
        <v>2642.0299999999997</v>
      </c>
      <c r="F36" s="1">
        <v>2655.64</v>
      </c>
      <c r="G36" s="1">
        <v>2655.64</v>
      </c>
      <c r="H36" s="1">
        <v>2342.88</v>
      </c>
      <c r="I36" s="1">
        <v>2381.3700000000003</v>
      </c>
      <c r="J36" s="1">
        <v>2713.02</v>
      </c>
      <c r="K36" s="1">
        <v>2713.02</v>
      </c>
      <c r="L36" s="1">
        <v>2756.42</v>
      </c>
      <c r="M36" s="1">
        <v>2756.42</v>
      </c>
      <c r="N36" s="1">
        <v>2779.08</v>
      </c>
      <c r="O36" s="1">
        <v>2779.08</v>
      </c>
      <c r="P36" s="1">
        <v>2837.6</v>
      </c>
      <c r="Q36" s="1">
        <v>2837.6</v>
      </c>
      <c r="R36" s="1">
        <v>3406.1</v>
      </c>
      <c r="S36" s="1">
        <v>3406.1</v>
      </c>
      <c r="T36" s="1">
        <v>2905.88</v>
      </c>
      <c r="U36" s="1">
        <v>2905.88</v>
      </c>
      <c r="V36" s="1">
        <v>3523.24</v>
      </c>
      <c r="W36" s="1">
        <v>3523.24</v>
      </c>
      <c r="X36" s="1">
        <v>3035.58</v>
      </c>
      <c r="Y36" s="1">
        <v>3035.58</v>
      </c>
      <c r="Z36" s="1">
        <v>3308.64</v>
      </c>
      <c r="AA36" s="1">
        <v>3308.64</v>
      </c>
      <c r="AB36" s="1">
        <v>3599.04</v>
      </c>
      <c r="AC36" s="1">
        <v>3599.04</v>
      </c>
      <c r="AD36" s="1">
        <v>3126.6</v>
      </c>
      <c r="AE36" s="1">
        <v>3126.6</v>
      </c>
      <c r="AF36" s="1">
        <v>3666.27</v>
      </c>
      <c r="AG36" s="1">
        <v>3666.27</v>
      </c>
      <c r="AH36" s="1">
        <v>3341.09</v>
      </c>
      <c r="AI36" s="1">
        <v>3341.09</v>
      </c>
      <c r="AJ36" s="1">
        <v>3731.29</v>
      </c>
      <c r="AK36" s="1">
        <v>3731.29</v>
      </c>
      <c r="AL36" s="1">
        <v>3258.79</v>
      </c>
      <c r="AM36" s="1">
        <v>3258.79</v>
      </c>
      <c r="AN36" s="1">
        <v>4166.8500000000004</v>
      </c>
      <c r="AO36" s="1">
        <v>4166.8500000000004</v>
      </c>
      <c r="AP36" s="1">
        <v>4166.8500000000004</v>
      </c>
      <c r="AQ36" s="1">
        <v>4166.8500000000004</v>
      </c>
      <c r="AR36" s="1">
        <v>3399.66</v>
      </c>
      <c r="AS36" s="1">
        <v>3399.66</v>
      </c>
      <c r="AT36" s="1">
        <v>4166.84</v>
      </c>
      <c r="AU36" s="1">
        <v>4088.89</v>
      </c>
      <c r="AV36" s="1">
        <v>4179.8999999999996</v>
      </c>
      <c r="AW36" s="1">
        <v>4338.1499999999996</v>
      </c>
      <c r="AX36" s="1">
        <v>4369.49</v>
      </c>
      <c r="AY36" s="1">
        <v>4893.83</v>
      </c>
      <c r="AZ36" s="1">
        <v>4976.8099999999995</v>
      </c>
      <c r="BA36" s="1">
        <v>4589.4799999999996</v>
      </c>
      <c r="BB36" s="1">
        <v>5140.2199999999993</v>
      </c>
      <c r="BC36" s="1">
        <v>5223.1999999999989</v>
      </c>
      <c r="BD36" s="1">
        <v>4930.8500000000004</v>
      </c>
      <c r="BE36" s="1">
        <v>5522.55</v>
      </c>
      <c r="BF36" s="1">
        <v>5605.53</v>
      </c>
      <c r="BG36" s="1">
        <v>4719.58</v>
      </c>
      <c r="BH36" s="2">
        <v>5743.51</v>
      </c>
      <c r="BI36" s="2">
        <v>5810.72</v>
      </c>
      <c r="BJ36" s="2">
        <v>6370.96</v>
      </c>
      <c r="BK36" s="2">
        <v>6039.33</v>
      </c>
      <c r="BL36" s="2">
        <v>7294.19</v>
      </c>
    </row>
    <row r="37" spans="1:64">
      <c r="A37" s="1">
        <v>35</v>
      </c>
      <c r="B37" s="1">
        <v>2272.85</v>
      </c>
      <c r="C37" s="1">
        <v>2324.0500000000002</v>
      </c>
      <c r="D37" s="1">
        <v>2616.4299999999998</v>
      </c>
      <c r="E37" s="1">
        <v>2642.0299999999997</v>
      </c>
      <c r="F37" s="1">
        <v>2655.64</v>
      </c>
      <c r="G37" s="1">
        <v>2655.64</v>
      </c>
      <c r="H37" s="1">
        <v>2342.88</v>
      </c>
      <c r="I37" s="1">
        <v>2381.3700000000003</v>
      </c>
      <c r="J37" s="1">
        <v>2713.02</v>
      </c>
      <c r="K37" s="1">
        <v>2713.02</v>
      </c>
      <c r="L37" s="1">
        <v>2756.42</v>
      </c>
      <c r="M37" s="1">
        <v>2756.42</v>
      </c>
      <c r="N37" s="1">
        <v>2779.08</v>
      </c>
      <c r="O37" s="1">
        <v>2779.08</v>
      </c>
      <c r="P37" s="1">
        <v>2837.6</v>
      </c>
      <c r="Q37" s="1">
        <v>2837.6</v>
      </c>
      <c r="R37" s="1">
        <v>3406.1</v>
      </c>
      <c r="S37" s="1">
        <v>3406.1</v>
      </c>
      <c r="T37" s="1">
        <v>2905.88</v>
      </c>
      <c r="U37" s="1">
        <v>2905.88</v>
      </c>
      <c r="V37" s="1">
        <v>3523.24</v>
      </c>
      <c r="W37" s="1">
        <v>3523.24</v>
      </c>
      <c r="X37" s="1">
        <v>3035.58</v>
      </c>
      <c r="Y37" s="1">
        <v>3035.58</v>
      </c>
      <c r="Z37" s="1">
        <v>3308.64</v>
      </c>
      <c r="AA37" s="1">
        <v>3308.64</v>
      </c>
      <c r="AB37" s="1">
        <v>3599.04</v>
      </c>
      <c r="AC37" s="1">
        <v>3599.04</v>
      </c>
      <c r="AD37" s="1">
        <v>3126.6</v>
      </c>
      <c r="AE37" s="1">
        <v>3126.6</v>
      </c>
      <c r="AF37" s="1">
        <v>3666.27</v>
      </c>
      <c r="AG37" s="1">
        <v>3666.27</v>
      </c>
      <c r="AH37" s="1">
        <v>3341.09</v>
      </c>
      <c r="AI37" s="1">
        <v>3341.09</v>
      </c>
      <c r="AJ37" s="1">
        <v>3731.29</v>
      </c>
      <c r="AK37" s="1">
        <v>3731.29</v>
      </c>
      <c r="AL37" s="1">
        <v>3258.79</v>
      </c>
      <c r="AM37" s="1">
        <v>3258.79</v>
      </c>
      <c r="AN37" s="1">
        <v>4166.8500000000004</v>
      </c>
      <c r="AO37" s="1">
        <v>4166.8500000000004</v>
      </c>
      <c r="AP37" s="1">
        <v>4166.8500000000004</v>
      </c>
      <c r="AQ37" s="1">
        <v>4166.8500000000004</v>
      </c>
      <c r="AR37" s="1">
        <v>3399.66</v>
      </c>
      <c r="AS37" s="1">
        <v>3399.66</v>
      </c>
      <c r="AT37" s="1">
        <v>4166.84</v>
      </c>
      <c r="AU37" s="1">
        <v>4088.89</v>
      </c>
      <c r="AV37" s="1">
        <v>4179.8999999999996</v>
      </c>
      <c r="AW37" s="1">
        <v>4338.1499999999996</v>
      </c>
      <c r="AX37" s="1">
        <v>4369.49</v>
      </c>
      <c r="AY37" s="1">
        <v>4893.83</v>
      </c>
      <c r="AZ37" s="1">
        <v>4976.8099999999995</v>
      </c>
      <c r="BA37" s="1">
        <v>4589.4799999999996</v>
      </c>
      <c r="BB37" s="1">
        <v>5140.2199999999993</v>
      </c>
      <c r="BC37" s="1">
        <v>5223.1999999999989</v>
      </c>
      <c r="BD37" s="1">
        <v>4930.8500000000004</v>
      </c>
      <c r="BE37" s="1">
        <v>5522.55</v>
      </c>
      <c r="BF37" s="1">
        <v>5605.53</v>
      </c>
      <c r="BG37" s="1">
        <v>4719.58</v>
      </c>
      <c r="BH37" s="2">
        <v>5743.51</v>
      </c>
      <c r="BI37" s="2">
        <v>5810.72</v>
      </c>
      <c r="BJ37" s="2">
        <v>6370.96</v>
      </c>
      <c r="BK37" s="2">
        <v>6039.33</v>
      </c>
      <c r="BL37" s="2">
        <v>7294.19</v>
      </c>
    </row>
    <row r="38" spans="1:64">
      <c r="A38" s="1">
        <v>36</v>
      </c>
      <c r="B38" s="1">
        <v>2272.85</v>
      </c>
      <c r="C38" s="1">
        <v>2324.0500000000002</v>
      </c>
      <c r="D38" s="1">
        <v>2616.4299999999998</v>
      </c>
      <c r="E38" s="1">
        <v>2642.0299999999997</v>
      </c>
      <c r="F38" s="1">
        <v>2655.64</v>
      </c>
      <c r="G38" s="1">
        <v>2655.64</v>
      </c>
      <c r="H38" s="1">
        <v>2342.88</v>
      </c>
      <c r="I38" s="1">
        <v>2381.3700000000003</v>
      </c>
      <c r="J38" s="1">
        <v>2713.02</v>
      </c>
      <c r="K38" s="1">
        <v>2713.02</v>
      </c>
      <c r="L38" s="1">
        <v>2756.42</v>
      </c>
      <c r="M38" s="1">
        <v>2756.42</v>
      </c>
      <c r="N38" s="1">
        <v>2779.08</v>
      </c>
      <c r="O38" s="1">
        <v>2779.08</v>
      </c>
      <c r="P38" s="1">
        <v>2837.6</v>
      </c>
      <c r="Q38" s="1">
        <v>2837.6</v>
      </c>
      <c r="R38" s="1">
        <v>3406.1</v>
      </c>
      <c r="S38" s="1">
        <v>3406.1</v>
      </c>
      <c r="T38" s="1">
        <v>2905.88</v>
      </c>
      <c r="U38" s="1">
        <v>2905.88</v>
      </c>
      <c r="V38" s="1">
        <v>3523.24</v>
      </c>
      <c r="W38" s="1">
        <v>3523.24</v>
      </c>
      <c r="X38" s="1">
        <v>3035.58</v>
      </c>
      <c r="Y38" s="1">
        <v>3035.58</v>
      </c>
      <c r="Z38" s="1">
        <v>3308.64</v>
      </c>
      <c r="AA38" s="1">
        <v>3308.64</v>
      </c>
      <c r="AB38" s="1">
        <v>3599.04</v>
      </c>
      <c r="AC38" s="1">
        <v>3599.04</v>
      </c>
      <c r="AD38" s="1">
        <v>3126.6</v>
      </c>
      <c r="AE38" s="1">
        <v>3126.6</v>
      </c>
      <c r="AF38" s="1">
        <v>3666.27</v>
      </c>
      <c r="AG38" s="1">
        <v>3666.27</v>
      </c>
      <c r="AH38" s="1">
        <v>3341.09</v>
      </c>
      <c r="AI38" s="1">
        <v>3341.09</v>
      </c>
      <c r="AJ38" s="1">
        <v>3731.29</v>
      </c>
      <c r="AK38" s="1">
        <v>3731.29</v>
      </c>
      <c r="AL38" s="1">
        <v>3258.79</v>
      </c>
      <c r="AM38" s="1">
        <v>3258.79</v>
      </c>
      <c r="AN38" s="1">
        <v>4166.8500000000004</v>
      </c>
      <c r="AO38" s="1">
        <v>4166.8500000000004</v>
      </c>
      <c r="AP38" s="1">
        <v>4166.8500000000004</v>
      </c>
      <c r="AQ38" s="1">
        <v>4166.8500000000004</v>
      </c>
      <c r="AR38" s="1">
        <v>3399.66</v>
      </c>
      <c r="AS38" s="1">
        <v>3399.66</v>
      </c>
      <c r="AT38" s="1">
        <v>4166.84</v>
      </c>
      <c r="AU38" s="1">
        <v>4088.89</v>
      </c>
      <c r="AV38" s="1">
        <v>4179.8999999999996</v>
      </c>
      <c r="AW38" s="1">
        <v>4338.1499999999996</v>
      </c>
      <c r="AX38" s="1">
        <v>4369.49</v>
      </c>
      <c r="AY38" s="1">
        <v>4893.83</v>
      </c>
      <c r="AZ38" s="1">
        <v>4976.8099999999995</v>
      </c>
      <c r="BA38" s="1">
        <v>4589.4799999999996</v>
      </c>
      <c r="BB38" s="1">
        <v>5140.2199999999993</v>
      </c>
      <c r="BC38" s="1">
        <v>5223.1999999999989</v>
      </c>
      <c r="BD38" s="1">
        <v>4930.8500000000004</v>
      </c>
      <c r="BE38" s="1">
        <v>5522.55</v>
      </c>
      <c r="BF38" s="1">
        <v>5605.53</v>
      </c>
      <c r="BG38" s="1">
        <v>4719.58</v>
      </c>
      <c r="BH38" s="2">
        <v>5743.51</v>
      </c>
      <c r="BI38" s="2">
        <v>5810.72</v>
      </c>
      <c r="BJ38" s="2">
        <v>6370.96</v>
      </c>
      <c r="BK38" s="2">
        <v>6039.33</v>
      </c>
      <c r="BL38" s="2">
        <v>7294.19</v>
      </c>
    </row>
    <row r="39" spans="1:64">
      <c r="A39" s="1">
        <v>37</v>
      </c>
      <c r="B39" s="1">
        <v>2272.85</v>
      </c>
      <c r="C39" s="1">
        <v>2324.0500000000002</v>
      </c>
      <c r="D39" s="1">
        <v>2616.4299999999998</v>
      </c>
      <c r="E39" s="1">
        <v>2642.0299999999997</v>
      </c>
      <c r="F39" s="1">
        <v>2655.64</v>
      </c>
      <c r="G39" s="1">
        <v>2655.64</v>
      </c>
      <c r="H39" s="1">
        <v>2342.88</v>
      </c>
      <c r="I39" s="1">
        <v>2381.3700000000003</v>
      </c>
      <c r="J39" s="1">
        <v>2713.02</v>
      </c>
      <c r="K39" s="1">
        <v>2713.02</v>
      </c>
      <c r="L39" s="1">
        <v>2756.42</v>
      </c>
      <c r="M39" s="1">
        <v>2756.42</v>
      </c>
      <c r="N39" s="1">
        <v>2779.08</v>
      </c>
      <c r="O39" s="1">
        <v>2779.08</v>
      </c>
      <c r="P39" s="1">
        <v>2837.6</v>
      </c>
      <c r="Q39" s="1">
        <v>2837.6</v>
      </c>
      <c r="R39" s="1">
        <v>3406.1</v>
      </c>
      <c r="S39" s="1">
        <v>3406.1</v>
      </c>
      <c r="T39" s="1">
        <v>2905.88</v>
      </c>
      <c r="U39" s="1">
        <v>2905.88</v>
      </c>
      <c r="V39" s="1">
        <v>3523.24</v>
      </c>
      <c r="W39" s="1">
        <v>3523.24</v>
      </c>
      <c r="X39" s="1">
        <v>3035.58</v>
      </c>
      <c r="Y39" s="1">
        <v>3035.58</v>
      </c>
      <c r="Z39" s="1">
        <v>3308.64</v>
      </c>
      <c r="AA39" s="1">
        <v>3308.64</v>
      </c>
      <c r="AB39" s="1">
        <v>3599.04</v>
      </c>
      <c r="AC39" s="1">
        <v>3599.04</v>
      </c>
      <c r="AD39" s="1">
        <v>3126.6</v>
      </c>
      <c r="AE39" s="1">
        <v>3126.6</v>
      </c>
      <c r="AF39" s="1">
        <v>3666.27</v>
      </c>
      <c r="AG39" s="1">
        <v>3666.27</v>
      </c>
      <c r="AH39" s="1">
        <v>3341.09</v>
      </c>
      <c r="AI39" s="1">
        <v>3341.09</v>
      </c>
      <c r="AJ39" s="1">
        <v>3731.29</v>
      </c>
      <c r="AK39" s="1">
        <v>3731.29</v>
      </c>
      <c r="AL39" s="1">
        <v>3258.79</v>
      </c>
      <c r="AM39" s="1">
        <v>3258.79</v>
      </c>
      <c r="AN39" s="1">
        <v>4166.8500000000004</v>
      </c>
      <c r="AO39" s="1">
        <v>4166.8500000000004</v>
      </c>
      <c r="AP39" s="1">
        <v>4166.8500000000004</v>
      </c>
      <c r="AQ39" s="1">
        <v>4166.8500000000004</v>
      </c>
      <c r="AR39" s="1">
        <v>3399.66</v>
      </c>
      <c r="AS39" s="1">
        <v>3399.66</v>
      </c>
      <c r="AT39" s="1">
        <v>4166.84</v>
      </c>
      <c r="AU39" s="1">
        <v>4088.89</v>
      </c>
      <c r="AV39" s="1">
        <v>4179.8999999999996</v>
      </c>
      <c r="AW39" s="1">
        <v>4338.1499999999996</v>
      </c>
      <c r="AX39" s="1">
        <v>4369.49</v>
      </c>
      <c r="AY39" s="1">
        <v>4893.83</v>
      </c>
      <c r="AZ39" s="1">
        <v>4976.8099999999995</v>
      </c>
      <c r="BA39" s="1">
        <v>4589.4799999999996</v>
      </c>
      <c r="BB39" s="1">
        <v>5140.2199999999993</v>
      </c>
      <c r="BC39" s="1">
        <v>5223.1999999999989</v>
      </c>
      <c r="BD39" s="1">
        <v>4930.8500000000004</v>
      </c>
      <c r="BE39" s="1">
        <v>5522.55</v>
      </c>
      <c r="BF39" s="1">
        <v>5605.53</v>
      </c>
      <c r="BG39" s="1">
        <v>4719.58</v>
      </c>
      <c r="BH39" s="2">
        <v>5743.51</v>
      </c>
      <c r="BI39" s="2">
        <v>5810.72</v>
      </c>
      <c r="BJ39" s="2">
        <v>6370.96</v>
      </c>
      <c r="BK39" s="2">
        <v>6039.33</v>
      </c>
      <c r="BL39" s="2">
        <v>7294.19</v>
      </c>
    </row>
    <row r="40" spans="1:64">
      <c r="A40" s="1">
        <v>38</v>
      </c>
      <c r="B40" s="1">
        <v>2272.85</v>
      </c>
      <c r="C40" s="1">
        <v>2324.0500000000002</v>
      </c>
      <c r="D40" s="1">
        <v>2616.4299999999998</v>
      </c>
      <c r="E40" s="1">
        <v>2642.0299999999997</v>
      </c>
      <c r="F40" s="1">
        <v>2655.64</v>
      </c>
      <c r="G40" s="1">
        <v>2655.64</v>
      </c>
      <c r="H40" s="1">
        <v>2342.88</v>
      </c>
      <c r="I40" s="1">
        <v>2381.3700000000003</v>
      </c>
      <c r="J40" s="1">
        <v>2713.02</v>
      </c>
      <c r="K40" s="1">
        <v>2713.02</v>
      </c>
      <c r="L40" s="1">
        <v>2756.42</v>
      </c>
      <c r="M40" s="1">
        <v>2756.42</v>
      </c>
      <c r="N40" s="1">
        <v>2779.08</v>
      </c>
      <c r="O40" s="1">
        <v>2779.08</v>
      </c>
      <c r="P40" s="1">
        <v>2837.6</v>
      </c>
      <c r="Q40" s="1">
        <v>2837.6</v>
      </c>
      <c r="R40" s="1">
        <v>3406.1</v>
      </c>
      <c r="S40" s="1">
        <v>3406.1</v>
      </c>
      <c r="T40" s="1">
        <v>2905.88</v>
      </c>
      <c r="U40" s="1">
        <v>2905.88</v>
      </c>
      <c r="V40" s="1">
        <v>3523.24</v>
      </c>
      <c r="W40" s="1">
        <v>3523.24</v>
      </c>
      <c r="X40" s="1">
        <v>3035.58</v>
      </c>
      <c r="Y40" s="1">
        <v>3035.58</v>
      </c>
      <c r="Z40" s="1">
        <v>3308.64</v>
      </c>
      <c r="AA40" s="1">
        <v>3308.64</v>
      </c>
      <c r="AB40" s="1">
        <v>3599.04</v>
      </c>
      <c r="AC40" s="1">
        <v>3599.04</v>
      </c>
      <c r="AD40" s="1">
        <v>3126.6</v>
      </c>
      <c r="AE40" s="1">
        <v>3126.6</v>
      </c>
      <c r="AF40" s="1">
        <v>3666.27</v>
      </c>
      <c r="AG40" s="1">
        <v>3666.27</v>
      </c>
      <c r="AH40" s="1">
        <v>3341.09</v>
      </c>
      <c r="AI40" s="1">
        <v>3341.09</v>
      </c>
      <c r="AJ40" s="1">
        <v>3731.29</v>
      </c>
      <c r="AK40" s="1">
        <v>3731.29</v>
      </c>
      <c r="AL40" s="1">
        <v>3258.79</v>
      </c>
      <c r="AM40" s="1">
        <v>3258.79</v>
      </c>
      <c r="AN40" s="1">
        <v>4166.8500000000004</v>
      </c>
      <c r="AO40" s="1">
        <v>4166.8500000000004</v>
      </c>
      <c r="AP40" s="1">
        <v>4166.8500000000004</v>
      </c>
      <c r="AQ40" s="1">
        <v>4166.8500000000004</v>
      </c>
      <c r="AR40" s="1">
        <v>3399.66</v>
      </c>
      <c r="AS40" s="1">
        <v>3399.66</v>
      </c>
      <c r="AT40" s="1">
        <v>4166.84</v>
      </c>
      <c r="AU40" s="1">
        <v>4088.89</v>
      </c>
      <c r="AV40" s="1">
        <v>4179.8999999999996</v>
      </c>
      <c r="AW40" s="1">
        <v>4338.1499999999996</v>
      </c>
      <c r="AX40" s="1">
        <v>4369.49</v>
      </c>
      <c r="AY40" s="1">
        <v>4893.83</v>
      </c>
      <c r="AZ40" s="1">
        <v>4976.8099999999995</v>
      </c>
      <c r="BA40" s="1">
        <v>4589.4799999999996</v>
      </c>
      <c r="BB40" s="1">
        <v>5140.2199999999993</v>
      </c>
      <c r="BC40" s="1">
        <v>5223.1999999999989</v>
      </c>
      <c r="BD40" s="1">
        <v>4930.8500000000004</v>
      </c>
      <c r="BE40" s="1">
        <v>5522.55</v>
      </c>
      <c r="BF40" s="1">
        <v>5605.53</v>
      </c>
      <c r="BG40" s="1">
        <v>4719.58</v>
      </c>
      <c r="BH40" s="2">
        <v>5743.51</v>
      </c>
      <c r="BI40" s="2">
        <v>5810.72</v>
      </c>
      <c r="BJ40" s="2">
        <v>6370.96</v>
      </c>
      <c r="BK40" s="2">
        <v>6039.33</v>
      </c>
      <c r="BL40" s="2">
        <v>7294.19</v>
      </c>
    </row>
    <row r="41" spans="1:64">
      <c r="A41" s="1">
        <v>39</v>
      </c>
      <c r="B41" s="1">
        <v>2272.85</v>
      </c>
      <c r="C41" s="1">
        <v>2324.0500000000002</v>
      </c>
      <c r="D41" s="1">
        <v>2616.4299999999998</v>
      </c>
      <c r="E41" s="1">
        <v>2642.0299999999997</v>
      </c>
      <c r="F41" s="1">
        <v>2655.64</v>
      </c>
      <c r="G41" s="1">
        <v>2655.64</v>
      </c>
      <c r="H41" s="1">
        <v>2342.88</v>
      </c>
      <c r="I41" s="1">
        <v>2381.3700000000003</v>
      </c>
      <c r="J41" s="1">
        <v>2713.02</v>
      </c>
      <c r="K41" s="1">
        <v>2713.02</v>
      </c>
      <c r="L41" s="1">
        <v>2756.42</v>
      </c>
      <c r="M41" s="1">
        <v>2756.42</v>
      </c>
      <c r="N41" s="1">
        <v>2779.08</v>
      </c>
      <c r="O41" s="1">
        <v>2779.08</v>
      </c>
      <c r="P41" s="1">
        <v>2837.6</v>
      </c>
      <c r="Q41" s="1">
        <v>2837.6</v>
      </c>
      <c r="R41" s="1">
        <v>3406.1</v>
      </c>
      <c r="S41" s="1">
        <v>3406.1</v>
      </c>
      <c r="T41" s="1">
        <v>2905.88</v>
      </c>
      <c r="U41" s="1">
        <v>2905.88</v>
      </c>
      <c r="V41" s="1">
        <v>3523.24</v>
      </c>
      <c r="W41" s="1">
        <v>3523.24</v>
      </c>
      <c r="X41" s="1">
        <v>3035.58</v>
      </c>
      <c r="Y41" s="1">
        <v>3035.58</v>
      </c>
      <c r="Z41" s="1">
        <v>3308.64</v>
      </c>
      <c r="AA41" s="1">
        <v>3308.64</v>
      </c>
      <c r="AB41" s="1">
        <v>3599.04</v>
      </c>
      <c r="AC41" s="1">
        <v>3599.04</v>
      </c>
      <c r="AD41" s="1">
        <v>3126.6</v>
      </c>
      <c r="AE41" s="1">
        <v>3126.6</v>
      </c>
      <c r="AF41" s="1">
        <v>3666.27</v>
      </c>
      <c r="AG41" s="1">
        <v>3666.27</v>
      </c>
      <c r="AH41" s="1">
        <v>3341.09</v>
      </c>
      <c r="AI41" s="1">
        <v>3341.09</v>
      </c>
      <c r="AJ41" s="1">
        <v>3731.29</v>
      </c>
      <c r="AK41" s="1">
        <v>3731.29</v>
      </c>
      <c r="AL41" s="1">
        <v>3258.79</v>
      </c>
      <c r="AM41" s="1">
        <v>3258.79</v>
      </c>
      <c r="AN41" s="1">
        <v>4166.8500000000004</v>
      </c>
      <c r="AO41" s="1">
        <v>4166.8500000000004</v>
      </c>
      <c r="AP41" s="1">
        <v>4166.8500000000004</v>
      </c>
      <c r="AQ41" s="1">
        <v>4166.8500000000004</v>
      </c>
      <c r="AR41" s="1">
        <v>3399.66</v>
      </c>
      <c r="AS41" s="1">
        <v>3399.66</v>
      </c>
      <c r="AT41" s="1">
        <v>4166.84</v>
      </c>
      <c r="AU41" s="1">
        <v>4088.89</v>
      </c>
      <c r="AV41" s="1">
        <v>4179.8999999999996</v>
      </c>
      <c r="AW41" s="1">
        <v>4338.1499999999996</v>
      </c>
      <c r="AX41" s="1">
        <v>4369.49</v>
      </c>
      <c r="AY41" s="1">
        <v>4893.83</v>
      </c>
      <c r="AZ41" s="1">
        <v>4976.8099999999995</v>
      </c>
      <c r="BA41" s="1">
        <v>4589.4799999999996</v>
      </c>
      <c r="BB41" s="1">
        <v>5140.2199999999993</v>
      </c>
      <c r="BC41" s="1">
        <v>5223.1999999999989</v>
      </c>
      <c r="BD41" s="1">
        <v>4930.8500000000004</v>
      </c>
      <c r="BE41" s="1">
        <v>5522.55</v>
      </c>
      <c r="BF41" s="1">
        <v>5605.53</v>
      </c>
      <c r="BG41" s="1">
        <v>4719.58</v>
      </c>
      <c r="BH41" s="2">
        <v>5743.51</v>
      </c>
      <c r="BI41" s="2">
        <v>5810.72</v>
      </c>
      <c r="BJ41" s="2">
        <v>6370.96</v>
      </c>
      <c r="BK41" s="2">
        <v>6039.33</v>
      </c>
      <c r="BL41" s="2">
        <v>7294.19</v>
      </c>
    </row>
    <row r="42" spans="1:64">
      <c r="A42" s="1">
        <v>40</v>
      </c>
      <c r="B42" s="1">
        <v>2272.85</v>
      </c>
      <c r="C42" s="1">
        <v>2324.0500000000002</v>
      </c>
      <c r="D42" s="1">
        <v>2616.4299999999998</v>
      </c>
      <c r="E42" s="1">
        <v>2642.0299999999997</v>
      </c>
      <c r="F42" s="1">
        <v>2655.64</v>
      </c>
      <c r="G42" s="1">
        <v>2655.64</v>
      </c>
      <c r="H42" s="1">
        <v>2342.88</v>
      </c>
      <c r="I42" s="1">
        <v>2381.3700000000003</v>
      </c>
      <c r="J42" s="1">
        <v>2713.02</v>
      </c>
      <c r="K42" s="1">
        <v>2713.02</v>
      </c>
      <c r="L42" s="1">
        <v>2756.42</v>
      </c>
      <c r="M42" s="1">
        <v>2756.42</v>
      </c>
      <c r="N42" s="1">
        <v>2779.08</v>
      </c>
      <c r="O42" s="1">
        <v>2779.08</v>
      </c>
      <c r="P42" s="1">
        <v>2837.6</v>
      </c>
      <c r="Q42" s="1">
        <v>2837.6</v>
      </c>
      <c r="R42" s="1">
        <v>3406.1</v>
      </c>
      <c r="S42" s="1">
        <v>3406.1</v>
      </c>
      <c r="T42" s="1">
        <v>2905.88</v>
      </c>
      <c r="U42" s="1">
        <v>2905.88</v>
      </c>
      <c r="V42" s="1">
        <v>3523.24</v>
      </c>
      <c r="W42" s="1">
        <v>3523.24</v>
      </c>
      <c r="X42" s="1">
        <v>3035.58</v>
      </c>
      <c r="Y42" s="1">
        <v>3035.58</v>
      </c>
      <c r="Z42" s="1">
        <v>3308.64</v>
      </c>
      <c r="AA42" s="1">
        <v>3308.64</v>
      </c>
      <c r="AB42" s="1">
        <v>3599.04</v>
      </c>
      <c r="AC42" s="1">
        <v>3599.04</v>
      </c>
      <c r="AD42" s="1">
        <v>3126.6</v>
      </c>
      <c r="AE42" s="1">
        <v>3126.6</v>
      </c>
      <c r="AF42" s="1">
        <v>3666.27</v>
      </c>
      <c r="AG42" s="1">
        <v>3666.27</v>
      </c>
      <c r="AH42" s="1">
        <v>3341.09</v>
      </c>
      <c r="AI42" s="1">
        <v>3341.09</v>
      </c>
      <c r="AJ42" s="1">
        <v>3731.29</v>
      </c>
      <c r="AK42" s="1">
        <v>3731.29</v>
      </c>
      <c r="AL42" s="1">
        <v>3258.79</v>
      </c>
      <c r="AM42" s="1">
        <v>3258.79</v>
      </c>
      <c r="AN42" s="1">
        <v>4166.8500000000004</v>
      </c>
      <c r="AO42" s="1">
        <v>4166.8500000000004</v>
      </c>
      <c r="AP42" s="1">
        <v>4166.8500000000004</v>
      </c>
      <c r="AQ42" s="1">
        <v>4166.8500000000004</v>
      </c>
      <c r="AR42" s="1">
        <v>3399.66</v>
      </c>
      <c r="AS42" s="1">
        <v>3399.66</v>
      </c>
      <c r="AT42" s="1">
        <v>4166.84</v>
      </c>
      <c r="AU42" s="1">
        <v>4088.89</v>
      </c>
      <c r="AV42" s="1">
        <v>4179.8999999999996</v>
      </c>
      <c r="AW42" s="1">
        <v>4338.1499999999996</v>
      </c>
      <c r="AX42" s="1">
        <v>4369.49</v>
      </c>
      <c r="AY42" s="1">
        <v>4893.83</v>
      </c>
      <c r="AZ42" s="1">
        <v>4976.8099999999995</v>
      </c>
      <c r="BA42" s="1">
        <v>4589.4799999999996</v>
      </c>
      <c r="BB42" s="1">
        <v>5140.2199999999993</v>
      </c>
      <c r="BC42" s="1">
        <v>5223.1999999999989</v>
      </c>
      <c r="BD42" s="1">
        <v>4930.8500000000004</v>
      </c>
      <c r="BE42" s="1">
        <v>5522.55</v>
      </c>
      <c r="BF42" s="1">
        <v>5605.53</v>
      </c>
      <c r="BG42" s="1">
        <v>4719.58</v>
      </c>
      <c r="BH42" s="2">
        <v>5743.51</v>
      </c>
      <c r="BI42" s="2">
        <v>5810.72</v>
      </c>
      <c r="BJ42" s="2">
        <v>6370.96</v>
      </c>
      <c r="BK42" s="2">
        <v>6039.33</v>
      </c>
      <c r="BL42" s="2">
        <v>7294.19</v>
      </c>
    </row>
    <row r="43" spans="1:64">
      <c r="A43" s="1">
        <v>41</v>
      </c>
      <c r="B43" s="1">
        <v>2272.85</v>
      </c>
      <c r="C43" s="1">
        <v>2324.0500000000002</v>
      </c>
      <c r="D43" s="1">
        <v>2616.4299999999998</v>
      </c>
      <c r="E43" s="1">
        <v>2642.0299999999997</v>
      </c>
      <c r="F43" s="1">
        <v>2655.64</v>
      </c>
      <c r="G43" s="1">
        <v>2655.64</v>
      </c>
      <c r="H43" s="1">
        <v>2342.88</v>
      </c>
      <c r="I43" s="1">
        <v>2381.3700000000003</v>
      </c>
      <c r="J43" s="1">
        <v>2713.02</v>
      </c>
      <c r="K43" s="1">
        <v>2713.02</v>
      </c>
      <c r="L43" s="1">
        <v>2756.42</v>
      </c>
      <c r="M43" s="1">
        <v>2756.42</v>
      </c>
      <c r="N43" s="1">
        <v>2779.08</v>
      </c>
      <c r="O43" s="1">
        <v>2779.08</v>
      </c>
      <c r="P43" s="1">
        <v>2837.6</v>
      </c>
      <c r="Q43" s="1">
        <v>2837.6</v>
      </c>
      <c r="R43" s="1">
        <v>3406.1</v>
      </c>
      <c r="S43" s="1">
        <v>3406.1</v>
      </c>
      <c r="T43" s="1">
        <v>2905.88</v>
      </c>
      <c r="U43" s="1">
        <v>2905.88</v>
      </c>
      <c r="V43" s="1">
        <v>3523.24</v>
      </c>
      <c r="W43" s="1">
        <v>3523.24</v>
      </c>
      <c r="X43" s="1">
        <v>3035.58</v>
      </c>
      <c r="Y43" s="1">
        <v>3035.58</v>
      </c>
      <c r="Z43" s="1">
        <v>3308.64</v>
      </c>
      <c r="AA43" s="1">
        <v>3308.64</v>
      </c>
      <c r="AB43" s="1">
        <v>3599.04</v>
      </c>
      <c r="AC43" s="1">
        <v>3599.04</v>
      </c>
      <c r="AD43" s="1">
        <v>3126.6</v>
      </c>
      <c r="AE43" s="1">
        <v>3126.6</v>
      </c>
      <c r="AF43" s="1">
        <v>3666.27</v>
      </c>
      <c r="AG43" s="1">
        <v>3666.27</v>
      </c>
      <c r="AH43" s="1">
        <v>3341.09</v>
      </c>
      <c r="AI43" s="1">
        <v>3341.09</v>
      </c>
      <c r="AJ43" s="1">
        <v>3731.29</v>
      </c>
      <c r="AK43" s="1">
        <v>3731.29</v>
      </c>
      <c r="AL43" s="1">
        <v>3258.79</v>
      </c>
      <c r="AM43" s="1">
        <v>3258.79</v>
      </c>
      <c r="AN43" s="1">
        <v>4166.8500000000004</v>
      </c>
      <c r="AO43" s="1">
        <v>4166.8500000000004</v>
      </c>
      <c r="AP43" s="1">
        <v>4166.8500000000004</v>
      </c>
      <c r="AQ43" s="1">
        <v>4166.8500000000004</v>
      </c>
      <c r="AR43" s="1">
        <v>3399.66</v>
      </c>
      <c r="AS43" s="1">
        <v>3399.66</v>
      </c>
      <c r="AT43" s="1">
        <v>4166.84</v>
      </c>
      <c r="AU43" s="1">
        <v>4088.89</v>
      </c>
      <c r="AV43" s="1">
        <v>4179.8999999999996</v>
      </c>
      <c r="AW43" s="1">
        <v>4338.1499999999996</v>
      </c>
      <c r="AX43" s="1">
        <v>4369.49</v>
      </c>
      <c r="AY43" s="1">
        <v>4893.83</v>
      </c>
      <c r="AZ43" s="1">
        <v>4976.8099999999995</v>
      </c>
      <c r="BA43" s="1">
        <v>4589.4799999999996</v>
      </c>
      <c r="BB43" s="1">
        <v>5140.2199999999993</v>
      </c>
      <c r="BC43" s="1">
        <v>5223.1999999999989</v>
      </c>
      <c r="BD43" s="1">
        <v>4930.8500000000004</v>
      </c>
      <c r="BE43" s="1">
        <v>5522.55</v>
      </c>
      <c r="BF43" s="1">
        <v>5605.53</v>
      </c>
      <c r="BG43" s="1">
        <v>4719.58</v>
      </c>
      <c r="BH43" s="2">
        <v>5743.51</v>
      </c>
      <c r="BI43" s="2">
        <v>5810.72</v>
      </c>
      <c r="BJ43" s="2">
        <v>6370.96</v>
      </c>
      <c r="BK43" s="2">
        <v>6039.33</v>
      </c>
      <c r="BL43" s="2">
        <v>7294.19</v>
      </c>
    </row>
    <row r="44" spans="1:64">
      <c r="A44" s="1">
        <v>42</v>
      </c>
      <c r="B44" s="1">
        <v>2272.85</v>
      </c>
      <c r="C44" s="1">
        <v>2324.0500000000002</v>
      </c>
      <c r="D44" s="1">
        <v>2616.4299999999998</v>
      </c>
      <c r="E44" s="1">
        <v>2642.0299999999997</v>
      </c>
      <c r="F44" s="1">
        <v>2655.64</v>
      </c>
      <c r="G44" s="1">
        <v>2655.64</v>
      </c>
      <c r="H44" s="1">
        <v>2342.88</v>
      </c>
      <c r="I44" s="1">
        <v>2381.3700000000003</v>
      </c>
      <c r="J44" s="1">
        <v>2713.02</v>
      </c>
      <c r="K44" s="1">
        <v>2713.02</v>
      </c>
      <c r="L44" s="1">
        <v>2756.42</v>
      </c>
      <c r="M44" s="1">
        <v>2756.42</v>
      </c>
      <c r="N44" s="1">
        <v>2779.08</v>
      </c>
      <c r="O44" s="1">
        <v>2779.08</v>
      </c>
      <c r="P44" s="1">
        <v>2837.6</v>
      </c>
      <c r="Q44" s="1">
        <v>2837.6</v>
      </c>
      <c r="R44" s="1">
        <v>3406.1</v>
      </c>
      <c r="S44" s="1">
        <v>3406.1</v>
      </c>
      <c r="T44" s="1">
        <v>2905.88</v>
      </c>
      <c r="U44" s="1">
        <v>2905.88</v>
      </c>
      <c r="V44" s="1">
        <v>3523.24</v>
      </c>
      <c r="W44" s="1">
        <v>3523.24</v>
      </c>
      <c r="X44" s="1">
        <v>3035.58</v>
      </c>
      <c r="Y44" s="1">
        <v>3035.58</v>
      </c>
      <c r="Z44" s="1">
        <v>3308.64</v>
      </c>
      <c r="AA44" s="1">
        <v>3308.64</v>
      </c>
      <c r="AB44" s="1">
        <v>3599.04</v>
      </c>
      <c r="AC44" s="1">
        <v>3599.04</v>
      </c>
      <c r="AD44" s="1">
        <v>3126.6</v>
      </c>
      <c r="AE44" s="1">
        <v>3126.6</v>
      </c>
      <c r="AF44" s="1">
        <v>3666.27</v>
      </c>
      <c r="AG44" s="1">
        <v>3666.27</v>
      </c>
      <c r="AH44" s="1">
        <v>3341.09</v>
      </c>
      <c r="AI44" s="1">
        <v>3341.09</v>
      </c>
      <c r="AJ44" s="1">
        <v>3731.29</v>
      </c>
      <c r="AK44" s="1">
        <v>3731.29</v>
      </c>
      <c r="AL44" s="1">
        <v>3258.79</v>
      </c>
      <c r="AM44" s="1">
        <v>3258.79</v>
      </c>
      <c r="AN44" s="1">
        <v>4166.8500000000004</v>
      </c>
      <c r="AO44" s="1">
        <v>4166.8500000000004</v>
      </c>
      <c r="AP44" s="1">
        <v>4166.8500000000004</v>
      </c>
      <c r="AQ44" s="1">
        <v>4166.8500000000004</v>
      </c>
      <c r="AR44" s="1">
        <v>3399.66</v>
      </c>
      <c r="AS44" s="1">
        <v>3399.66</v>
      </c>
      <c r="AT44" s="1">
        <v>4166.84</v>
      </c>
      <c r="AU44" s="1">
        <v>4088.89</v>
      </c>
      <c r="AV44" s="1">
        <v>4179.8999999999996</v>
      </c>
      <c r="AW44" s="1">
        <v>4338.1499999999996</v>
      </c>
      <c r="AX44" s="1">
        <v>4369.49</v>
      </c>
      <c r="AY44" s="1">
        <v>4893.83</v>
      </c>
      <c r="AZ44" s="1">
        <v>4976.8099999999995</v>
      </c>
      <c r="BA44" s="1">
        <v>4589.4799999999996</v>
      </c>
      <c r="BB44" s="1">
        <v>5140.2199999999993</v>
      </c>
      <c r="BC44" s="1">
        <v>5223.1999999999989</v>
      </c>
      <c r="BD44" s="1">
        <v>4930.8500000000004</v>
      </c>
      <c r="BE44" s="1">
        <v>5522.55</v>
      </c>
      <c r="BF44" s="1">
        <v>5605.53</v>
      </c>
      <c r="BG44" s="1">
        <v>4719.58</v>
      </c>
      <c r="BH44" s="2">
        <v>5743.51</v>
      </c>
      <c r="BI44" s="2">
        <v>5810.72</v>
      </c>
      <c r="BJ44" s="2">
        <v>6370.96</v>
      </c>
      <c r="BK44" s="2">
        <v>6039.33</v>
      </c>
      <c r="BL44" s="2">
        <v>7294.19</v>
      </c>
    </row>
    <row r="45" spans="1:64">
      <c r="A45" s="1">
        <v>43</v>
      </c>
      <c r="B45" s="1">
        <v>2272.85</v>
      </c>
      <c r="C45" s="1">
        <v>2324.0500000000002</v>
      </c>
      <c r="D45" s="1">
        <v>2616.4299999999998</v>
      </c>
      <c r="E45" s="1">
        <v>2642.0299999999997</v>
      </c>
      <c r="F45" s="1">
        <v>2655.64</v>
      </c>
      <c r="G45" s="1">
        <v>2655.64</v>
      </c>
      <c r="H45" s="1">
        <v>2342.88</v>
      </c>
      <c r="I45" s="1">
        <v>2381.3700000000003</v>
      </c>
      <c r="J45" s="1">
        <v>2713.02</v>
      </c>
      <c r="K45" s="1">
        <v>2713.02</v>
      </c>
      <c r="L45" s="1">
        <v>2756.42</v>
      </c>
      <c r="M45" s="1">
        <v>2756.42</v>
      </c>
      <c r="N45" s="1">
        <v>2779.08</v>
      </c>
      <c r="O45" s="1">
        <v>2779.08</v>
      </c>
      <c r="P45" s="1">
        <v>2837.6</v>
      </c>
      <c r="Q45" s="1">
        <v>2837.6</v>
      </c>
      <c r="R45" s="1">
        <v>3406.1</v>
      </c>
      <c r="S45" s="1">
        <v>3406.1</v>
      </c>
      <c r="T45" s="1">
        <v>2905.88</v>
      </c>
      <c r="U45" s="1">
        <v>2905.88</v>
      </c>
      <c r="V45" s="1">
        <v>3523.24</v>
      </c>
      <c r="W45" s="1">
        <v>3523.24</v>
      </c>
      <c r="X45" s="1">
        <v>3035.58</v>
      </c>
      <c r="Y45" s="1">
        <v>3035.58</v>
      </c>
      <c r="Z45" s="1">
        <v>3308.64</v>
      </c>
      <c r="AA45" s="1">
        <v>3308.64</v>
      </c>
      <c r="AB45" s="1">
        <v>3599.04</v>
      </c>
      <c r="AC45" s="1">
        <v>3599.04</v>
      </c>
      <c r="AD45" s="1">
        <v>3126.6</v>
      </c>
      <c r="AE45" s="1">
        <v>3126.6</v>
      </c>
      <c r="AF45" s="1">
        <v>3666.27</v>
      </c>
      <c r="AG45" s="1">
        <v>3666.27</v>
      </c>
      <c r="AH45" s="1">
        <v>3341.09</v>
      </c>
      <c r="AI45" s="1">
        <v>3341.09</v>
      </c>
      <c r="AJ45" s="1">
        <v>3731.29</v>
      </c>
      <c r="AK45" s="1">
        <v>3731.29</v>
      </c>
      <c r="AL45" s="1">
        <v>3258.79</v>
      </c>
      <c r="AM45" s="1">
        <v>3258.79</v>
      </c>
      <c r="AN45" s="1">
        <v>4166.8500000000004</v>
      </c>
      <c r="AO45" s="1">
        <v>4166.8500000000004</v>
      </c>
      <c r="AP45" s="1">
        <v>4166.8500000000004</v>
      </c>
      <c r="AQ45" s="1">
        <v>4166.8500000000004</v>
      </c>
      <c r="AR45" s="1">
        <v>3399.66</v>
      </c>
      <c r="AS45" s="1">
        <v>3399.66</v>
      </c>
      <c r="AT45" s="1">
        <v>4166.84</v>
      </c>
      <c r="AU45" s="1">
        <v>4088.89</v>
      </c>
      <c r="AV45" s="1">
        <v>4179.8999999999996</v>
      </c>
      <c r="AW45" s="1">
        <v>4338.1499999999996</v>
      </c>
      <c r="AX45" s="1">
        <v>4369.49</v>
      </c>
      <c r="AY45" s="1">
        <v>4893.83</v>
      </c>
      <c r="AZ45" s="1">
        <v>4976.8099999999995</v>
      </c>
      <c r="BA45" s="1">
        <v>4589.4799999999996</v>
      </c>
      <c r="BB45" s="1">
        <v>5140.2199999999993</v>
      </c>
      <c r="BC45" s="1">
        <v>5223.1999999999989</v>
      </c>
      <c r="BD45" s="1">
        <v>4930.8500000000004</v>
      </c>
      <c r="BE45" s="1">
        <v>5522.55</v>
      </c>
      <c r="BF45" s="1">
        <v>5605.53</v>
      </c>
      <c r="BG45" s="1">
        <v>4719.58</v>
      </c>
      <c r="BH45" s="2">
        <v>5743.51</v>
      </c>
      <c r="BI45" s="2">
        <v>5810.72</v>
      </c>
      <c r="BJ45" s="2">
        <v>6370.96</v>
      </c>
      <c r="BK45" s="2">
        <v>6039.33</v>
      </c>
      <c r="BL45" s="2">
        <v>7294.19</v>
      </c>
    </row>
    <row r="46" spans="1:64">
      <c r="A46" s="1">
        <v>44</v>
      </c>
      <c r="B46" s="1">
        <v>2272.85</v>
      </c>
      <c r="C46" s="1">
        <v>2324.0500000000002</v>
      </c>
      <c r="D46" s="1">
        <v>2616.4299999999998</v>
      </c>
      <c r="E46" s="1">
        <v>2642.0299999999997</v>
      </c>
      <c r="F46" s="1">
        <v>2655.64</v>
      </c>
      <c r="G46" s="1">
        <v>2655.64</v>
      </c>
      <c r="H46" s="1">
        <v>2342.88</v>
      </c>
      <c r="I46" s="1">
        <v>2381.3700000000003</v>
      </c>
      <c r="J46" s="1">
        <v>2713.02</v>
      </c>
      <c r="K46" s="1">
        <v>2713.02</v>
      </c>
      <c r="L46" s="1">
        <v>2756.42</v>
      </c>
      <c r="M46" s="1">
        <v>2756.42</v>
      </c>
      <c r="N46" s="1">
        <v>2779.08</v>
      </c>
      <c r="O46" s="1">
        <v>2779.08</v>
      </c>
      <c r="P46" s="1">
        <v>2837.6</v>
      </c>
      <c r="Q46" s="1">
        <v>2837.6</v>
      </c>
      <c r="R46" s="1">
        <v>3406.1</v>
      </c>
      <c r="S46" s="1">
        <v>3406.1</v>
      </c>
      <c r="T46" s="1">
        <v>2905.88</v>
      </c>
      <c r="U46" s="1">
        <v>2905.88</v>
      </c>
      <c r="V46" s="1">
        <v>3523.24</v>
      </c>
      <c r="W46" s="1">
        <v>3523.24</v>
      </c>
      <c r="X46" s="1">
        <v>3035.58</v>
      </c>
      <c r="Y46" s="1">
        <v>3035.58</v>
      </c>
      <c r="Z46" s="1">
        <v>3308.64</v>
      </c>
      <c r="AA46" s="1">
        <v>3308.64</v>
      </c>
      <c r="AB46" s="1">
        <v>3599.04</v>
      </c>
      <c r="AC46" s="1">
        <v>3599.04</v>
      </c>
      <c r="AD46" s="1">
        <v>3126.6</v>
      </c>
      <c r="AE46" s="1">
        <v>3126.6</v>
      </c>
      <c r="AF46" s="1">
        <v>3666.27</v>
      </c>
      <c r="AG46" s="1">
        <v>3666.27</v>
      </c>
      <c r="AH46" s="1">
        <v>3341.09</v>
      </c>
      <c r="AI46" s="1">
        <v>3341.09</v>
      </c>
      <c r="AJ46" s="1">
        <v>3731.29</v>
      </c>
      <c r="AK46" s="1">
        <v>3731.29</v>
      </c>
      <c r="AL46" s="1">
        <v>3258.79</v>
      </c>
      <c r="AM46" s="1">
        <v>3258.79</v>
      </c>
      <c r="AN46" s="1">
        <v>4166.8500000000004</v>
      </c>
      <c r="AO46" s="1">
        <v>4166.8500000000004</v>
      </c>
      <c r="AP46" s="1">
        <v>4166.8500000000004</v>
      </c>
      <c r="AQ46" s="1">
        <v>4166.8500000000004</v>
      </c>
      <c r="AR46" s="1">
        <v>3399.66</v>
      </c>
      <c r="AS46" s="1">
        <v>3399.66</v>
      </c>
      <c r="AT46" s="1">
        <v>4166.84</v>
      </c>
      <c r="AU46" s="1">
        <v>4088.89</v>
      </c>
      <c r="AV46" s="1">
        <v>4179.8999999999996</v>
      </c>
      <c r="AW46" s="1">
        <v>4338.1499999999996</v>
      </c>
      <c r="AX46" s="1">
        <v>4369.49</v>
      </c>
      <c r="AY46" s="1">
        <v>4893.83</v>
      </c>
      <c r="AZ46" s="1">
        <v>4976.8099999999995</v>
      </c>
      <c r="BA46" s="1">
        <v>4589.4799999999996</v>
      </c>
      <c r="BB46" s="1">
        <v>5140.2199999999993</v>
      </c>
      <c r="BC46" s="1">
        <v>5223.1999999999989</v>
      </c>
      <c r="BD46" s="1">
        <v>4930.8500000000004</v>
      </c>
      <c r="BE46" s="1">
        <v>5522.55</v>
      </c>
      <c r="BF46" s="1">
        <v>5605.53</v>
      </c>
      <c r="BG46" s="1">
        <v>4719.58</v>
      </c>
      <c r="BH46" s="2">
        <v>5743.51</v>
      </c>
      <c r="BI46" s="2">
        <v>5810.72</v>
      </c>
      <c r="BJ46" s="2">
        <v>6370.96</v>
      </c>
      <c r="BK46" s="2">
        <v>6039.33</v>
      </c>
      <c r="BL46" s="2">
        <v>7294.19</v>
      </c>
    </row>
    <row r="47" spans="1:64">
      <c r="A47" s="1">
        <v>45</v>
      </c>
      <c r="B47" s="1">
        <v>2272.85</v>
      </c>
      <c r="C47" s="1">
        <v>2324.0500000000002</v>
      </c>
      <c r="D47" s="1">
        <v>2616.4299999999998</v>
      </c>
      <c r="E47" s="1">
        <v>2642.0299999999997</v>
      </c>
      <c r="F47" s="1">
        <v>2655.64</v>
      </c>
      <c r="G47" s="1">
        <v>2655.64</v>
      </c>
      <c r="H47" s="1">
        <v>2342.88</v>
      </c>
      <c r="I47" s="1">
        <v>2381.3700000000003</v>
      </c>
      <c r="J47" s="1">
        <v>2713.02</v>
      </c>
      <c r="K47" s="1">
        <v>2713.02</v>
      </c>
      <c r="L47" s="1">
        <v>2756.42</v>
      </c>
      <c r="M47" s="1">
        <v>2756.42</v>
      </c>
      <c r="N47" s="1">
        <v>2779.08</v>
      </c>
      <c r="O47" s="1">
        <v>2779.08</v>
      </c>
      <c r="P47" s="1">
        <v>2837.6</v>
      </c>
      <c r="Q47" s="1">
        <v>2837.6</v>
      </c>
      <c r="R47" s="1">
        <v>3406.1</v>
      </c>
      <c r="S47" s="1">
        <v>3406.1</v>
      </c>
      <c r="T47" s="1">
        <v>2905.88</v>
      </c>
      <c r="U47" s="1">
        <v>2905.88</v>
      </c>
      <c r="V47" s="1">
        <v>3523.24</v>
      </c>
      <c r="W47" s="1">
        <v>3523.24</v>
      </c>
      <c r="X47" s="1">
        <v>3035.58</v>
      </c>
      <c r="Y47" s="1">
        <v>3035.58</v>
      </c>
      <c r="Z47" s="1">
        <v>3308.64</v>
      </c>
      <c r="AA47" s="1">
        <v>3308.64</v>
      </c>
      <c r="AB47" s="1">
        <v>3599.04</v>
      </c>
      <c r="AC47" s="1">
        <v>3599.04</v>
      </c>
      <c r="AD47" s="1">
        <v>3126.6</v>
      </c>
      <c r="AE47" s="1">
        <v>3126.6</v>
      </c>
      <c r="AF47" s="1">
        <v>3666.27</v>
      </c>
      <c r="AG47" s="1">
        <v>3666.27</v>
      </c>
      <c r="AH47" s="1">
        <v>3341.09</v>
      </c>
      <c r="AI47" s="1">
        <v>3341.09</v>
      </c>
      <c r="AJ47" s="1">
        <v>3731.29</v>
      </c>
      <c r="AK47" s="1">
        <v>3731.29</v>
      </c>
      <c r="AL47" s="1">
        <v>3258.79</v>
      </c>
      <c r="AM47" s="1">
        <v>3258.79</v>
      </c>
      <c r="AN47" s="1">
        <v>4166.8500000000004</v>
      </c>
      <c r="AO47" s="1">
        <v>4166.8500000000004</v>
      </c>
      <c r="AP47" s="1">
        <v>4166.8500000000004</v>
      </c>
      <c r="AQ47" s="1">
        <v>4166.8500000000004</v>
      </c>
      <c r="AR47" s="1">
        <v>3399.66</v>
      </c>
      <c r="AS47" s="1">
        <v>3399.66</v>
      </c>
      <c r="AT47" s="1">
        <v>4166.84</v>
      </c>
      <c r="AU47" s="1">
        <v>4088.89</v>
      </c>
      <c r="AV47" s="1">
        <v>4179.8999999999996</v>
      </c>
      <c r="AW47" s="1">
        <v>4338.1499999999996</v>
      </c>
      <c r="AX47" s="1">
        <v>4369.49</v>
      </c>
      <c r="AY47" s="1">
        <v>4893.83</v>
      </c>
      <c r="AZ47" s="1">
        <v>4976.8099999999995</v>
      </c>
      <c r="BA47" s="1">
        <v>4589.4799999999996</v>
      </c>
      <c r="BB47" s="1">
        <v>5140.2199999999993</v>
      </c>
      <c r="BC47" s="1">
        <v>5223.1999999999989</v>
      </c>
      <c r="BD47" s="1">
        <v>4930.8500000000004</v>
      </c>
      <c r="BE47" s="1">
        <v>5522.55</v>
      </c>
      <c r="BF47" s="1">
        <v>5605.53</v>
      </c>
      <c r="BG47" s="1">
        <v>4719.58</v>
      </c>
      <c r="BH47" s="2">
        <v>5743.51</v>
      </c>
      <c r="BI47" s="2">
        <v>5810.72</v>
      </c>
      <c r="BJ47" s="2">
        <v>6370.96</v>
      </c>
      <c r="BK47" s="2">
        <v>6039.33</v>
      </c>
      <c r="BL47" s="2">
        <v>7294.19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workbookViewId="0">
      <selection activeCell="C9" sqref="C9"/>
    </sheetView>
  </sheetViews>
  <sheetFormatPr defaultRowHeight="15"/>
  <cols>
    <col min="1" max="1" width="64" bestFit="1" customWidth="1"/>
    <col min="2" max="2" width="10.5703125" bestFit="1" customWidth="1"/>
    <col min="4" max="4" width="32.7109375" bestFit="1" customWidth="1"/>
  </cols>
  <sheetData>
    <row r="1" spans="1:8">
      <c r="H1" t="s">
        <v>16</v>
      </c>
    </row>
    <row r="2" spans="1:8">
      <c r="A2" t="s">
        <v>14</v>
      </c>
      <c r="B2" s="4" t="s">
        <v>143</v>
      </c>
      <c r="H2">
        <v>2</v>
      </c>
    </row>
    <row r="3" spans="1:8">
      <c r="A3" t="s">
        <v>13</v>
      </c>
      <c r="B3" s="5">
        <v>1.7069000000000001</v>
      </c>
      <c r="H3">
        <f>H2+1</f>
        <v>3</v>
      </c>
    </row>
    <row r="4" spans="1:8" ht="15.75" thickBot="1">
      <c r="A4" t="s">
        <v>12</v>
      </c>
      <c r="B4" s="5">
        <v>1.02</v>
      </c>
      <c r="H4">
        <f t="shared" ref="H4:H8" si="0">H3+1</f>
        <v>4</v>
      </c>
    </row>
    <row r="5" spans="1:8" ht="15.75" thickBot="1">
      <c r="D5" s="80" t="s">
        <v>26</v>
      </c>
      <c r="H5">
        <f t="shared" si="0"/>
        <v>5</v>
      </c>
    </row>
    <row r="6" spans="1:8">
      <c r="A6" t="s">
        <v>23</v>
      </c>
      <c r="B6" s="6">
        <v>3763.2</v>
      </c>
      <c r="D6" s="78" t="s">
        <v>127</v>
      </c>
      <c r="H6">
        <f t="shared" si="0"/>
        <v>6</v>
      </c>
    </row>
    <row r="7" spans="1:8">
      <c r="A7" t="s">
        <v>22</v>
      </c>
      <c r="B7" s="6">
        <v>1254.3599999999999</v>
      </c>
      <c r="D7" s="78" t="s">
        <v>126</v>
      </c>
      <c r="H7">
        <f t="shared" si="0"/>
        <v>7</v>
      </c>
    </row>
    <row r="8" spans="1:8">
      <c r="A8" t="s">
        <v>25</v>
      </c>
      <c r="B8" s="6">
        <v>1.1262000000000001</v>
      </c>
      <c r="D8" s="79" t="s">
        <v>132</v>
      </c>
      <c r="H8">
        <f t="shared" si="0"/>
        <v>8</v>
      </c>
    </row>
    <row r="9" spans="1:8">
      <c r="A9" t="s">
        <v>129</v>
      </c>
      <c r="B9" s="96" t="s">
        <v>147</v>
      </c>
      <c r="H9">
        <f t="shared" ref="H9:H49" si="1">H8+1</f>
        <v>9</v>
      </c>
    </row>
    <row r="10" spans="1:8">
      <c r="A10" t="s">
        <v>20</v>
      </c>
      <c r="B10" s="3">
        <f>ROUND((B6/12),2)</f>
        <v>313.60000000000002</v>
      </c>
      <c r="H10">
        <f t="shared" si="1"/>
        <v>10</v>
      </c>
    </row>
    <row r="11" spans="1:8">
      <c r="A11" t="s">
        <v>21</v>
      </c>
      <c r="B11" s="3">
        <f>ROUND((B7/12),2)</f>
        <v>104.53</v>
      </c>
      <c r="H11">
        <f t="shared" si="1"/>
        <v>11</v>
      </c>
    </row>
    <row r="12" spans="1:8">
      <c r="A12" t="s">
        <v>24</v>
      </c>
      <c r="B12" s="3">
        <f>IF('calcul barème IFIC'!H45="droit à la prime TPP",'andere basisgegevens'!B10,IF('calcul barème IFIC'!H45="droit à la prime QPP",'andere basisgegevens'!B11,0))</f>
        <v>0</v>
      </c>
      <c r="D12" s="66"/>
      <c r="H12">
        <f t="shared" si="1"/>
        <v>12</v>
      </c>
    </row>
    <row r="13" spans="1:8">
      <c r="B13" s="3"/>
      <c r="H13">
        <f t="shared" si="1"/>
        <v>13</v>
      </c>
    </row>
    <row r="14" spans="1:8">
      <c r="B14" s="3"/>
      <c r="H14">
        <f t="shared" si="1"/>
        <v>14</v>
      </c>
    </row>
    <row r="15" spans="1:8">
      <c r="B15" s="3"/>
      <c r="H15">
        <f t="shared" si="1"/>
        <v>15</v>
      </c>
    </row>
    <row r="16" spans="1:8">
      <c r="B16" s="3"/>
      <c r="H16">
        <f t="shared" si="1"/>
        <v>16</v>
      </c>
    </row>
    <row r="17" spans="1:8">
      <c r="B17" s="3"/>
      <c r="H17">
        <f t="shared" si="1"/>
        <v>17</v>
      </c>
    </row>
    <row r="18" spans="1:8">
      <c r="B18" s="3"/>
      <c r="H18">
        <f t="shared" si="1"/>
        <v>18</v>
      </c>
    </row>
    <row r="19" spans="1:8">
      <c r="B19" s="3"/>
      <c r="H19">
        <f t="shared" si="1"/>
        <v>19</v>
      </c>
    </row>
    <row r="20" spans="1:8">
      <c r="B20" s="3"/>
      <c r="H20">
        <f t="shared" si="1"/>
        <v>20</v>
      </c>
    </row>
    <row r="21" spans="1:8">
      <c r="B21" s="3"/>
      <c r="H21">
        <f t="shared" si="1"/>
        <v>21</v>
      </c>
    </row>
    <row r="22" spans="1:8">
      <c r="H22">
        <f t="shared" si="1"/>
        <v>22</v>
      </c>
    </row>
    <row r="23" spans="1:8">
      <c r="A23" t="s">
        <v>17</v>
      </c>
      <c r="B23" s="7">
        <v>0.1825</v>
      </c>
      <c r="H23">
        <f t="shared" si="1"/>
        <v>23</v>
      </c>
    </row>
    <row r="24" spans="1:8">
      <c r="A24" t="s">
        <v>19</v>
      </c>
      <c r="B24" s="6" t="s">
        <v>125</v>
      </c>
      <c r="H24">
        <f t="shared" si="1"/>
        <v>24</v>
      </c>
    </row>
    <row r="25" spans="1:8">
      <c r="A25" t="s">
        <v>18</v>
      </c>
      <c r="B25" s="6" t="s">
        <v>144</v>
      </c>
      <c r="H25">
        <f t="shared" si="1"/>
        <v>25</v>
      </c>
    </row>
    <row r="26" spans="1:8">
      <c r="H26">
        <f t="shared" si="1"/>
        <v>26</v>
      </c>
    </row>
    <row r="27" spans="1:8">
      <c r="A27" s="3"/>
      <c r="B27" s="3"/>
      <c r="H27">
        <f t="shared" si="1"/>
        <v>27</v>
      </c>
    </row>
    <row r="28" spans="1:8">
      <c r="A28" s="3"/>
      <c r="B28" s="3"/>
      <c r="H28">
        <f t="shared" si="1"/>
        <v>28</v>
      </c>
    </row>
    <row r="29" spans="1:8">
      <c r="H29">
        <f t="shared" si="1"/>
        <v>29</v>
      </c>
    </row>
    <row r="30" spans="1:8">
      <c r="H30">
        <f t="shared" si="1"/>
        <v>30</v>
      </c>
    </row>
    <row r="31" spans="1:8">
      <c r="H31">
        <f t="shared" si="1"/>
        <v>31</v>
      </c>
    </row>
    <row r="32" spans="1:8">
      <c r="H32">
        <f t="shared" si="1"/>
        <v>32</v>
      </c>
    </row>
    <row r="33" spans="8:8">
      <c r="H33">
        <f t="shared" si="1"/>
        <v>33</v>
      </c>
    </row>
    <row r="34" spans="8:8">
      <c r="H34">
        <f t="shared" si="1"/>
        <v>34</v>
      </c>
    </row>
    <row r="35" spans="8:8">
      <c r="H35">
        <f t="shared" si="1"/>
        <v>35</v>
      </c>
    </row>
    <row r="36" spans="8:8">
      <c r="H36">
        <f t="shared" si="1"/>
        <v>36</v>
      </c>
    </row>
    <row r="37" spans="8:8">
      <c r="H37">
        <f t="shared" si="1"/>
        <v>37</v>
      </c>
    </row>
    <row r="38" spans="8:8">
      <c r="H38">
        <f t="shared" si="1"/>
        <v>38</v>
      </c>
    </row>
    <row r="39" spans="8:8">
      <c r="H39">
        <f t="shared" si="1"/>
        <v>39</v>
      </c>
    </row>
    <row r="40" spans="8:8">
      <c r="H40">
        <f t="shared" si="1"/>
        <v>40</v>
      </c>
    </row>
    <row r="41" spans="8:8">
      <c r="H41">
        <f t="shared" si="1"/>
        <v>41</v>
      </c>
    </row>
    <row r="42" spans="8:8">
      <c r="H42">
        <f t="shared" si="1"/>
        <v>42</v>
      </c>
    </row>
    <row r="43" spans="8:8">
      <c r="H43">
        <f t="shared" si="1"/>
        <v>43</v>
      </c>
    </row>
    <row r="44" spans="8:8">
      <c r="H44">
        <f t="shared" si="1"/>
        <v>44</v>
      </c>
    </row>
    <row r="45" spans="8:8">
      <c r="H45">
        <f t="shared" si="1"/>
        <v>45</v>
      </c>
    </row>
    <row r="46" spans="8:8">
      <c r="H46">
        <f t="shared" si="1"/>
        <v>46</v>
      </c>
    </row>
    <row r="47" spans="8:8">
      <c r="H47">
        <f t="shared" si="1"/>
        <v>47</v>
      </c>
    </row>
    <row r="48" spans="8:8">
      <c r="H48">
        <f t="shared" si="1"/>
        <v>48</v>
      </c>
    </row>
    <row r="49" spans="8:8">
      <c r="H49">
        <f t="shared" si="1"/>
        <v>49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01"/>
  <sheetViews>
    <sheetView tabSelected="1" zoomScale="85" zoomScaleNormal="85" workbookViewId="0">
      <selection activeCell="X102" sqref="X102"/>
    </sheetView>
  </sheetViews>
  <sheetFormatPr defaultRowHeight="15"/>
  <cols>
    <col min="1" max="1" width="12.42578125" style="8" customWidth="1"/>
    <col min="2" max="2" width="10.42578125" style="8" bestFit="1" customWidth="1"/>
    <col min="3" max="3" width="9.7109375" style="8" bestFit="1" customWidth="1"/>
    <col min="4" max="4" width="10.42578125" style="8" bestFit="1" customWidth="1"/>
    <col min="5" max="5" width="9.7109375" style="8" bestFit="1" customWidth="1"/>
    <col min="6" max="6" width="13" style="8" customWidth="1"/>
    <col min="7" max="7" width="11.5703125" style="8" bestFit="1" customWidth="1"/>
    <col min="8" max="8" width="10" style="8" customWidth="1"/>
    <col min="9" max="9" width="9.42578125" style="8" customWidth="1"/>
    <col min="10" max="12" width="9.7109375" style="8" bestFit="1" customWidth="1"/>
    <col min="13" max="13" width="13" style="8" customWidth="1"/>
    <col min="14" max="14" width="9.140625" style="8"/>
    <col min="15" max="15" width="9.85546875" style="8" customWidth="1"/>
    <col min="16" max="16" width="9.140625" style="8"/>
    <col min="17" max="17" width="10" style="8" customWidth="1"/>
    <col min="18" max="23" width="9.140625" style="8"/>
    <col min="24" max="24" width="10.42578125" style="8" customWidth="1"/>
    <col min="25" max="16384" width="9.140625" style="8"/>
  </cols>
  <sheetData>
    <row r="1" spans="1:24" ht="23.25">
      <c r="B1" s="83"/>
      <c r="C1" s="83"/>
      <c r="D1" s="83"/>
      <c r="E1" s="83"/>
      <c r="F1" s="99" t="s">
        <v>145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83"/>
      <c r="V1" s="83"/>
      <c r="W1" s="83"/>
      <c r="X1" s="83"/>
    </row>
    <row r="2" spans="1:24" ht="23.25">
      <c r="A2" s="81"/>
      <c r="B2" s="81"/>
      <c r="C2" s="81"/>
      <c r="D2" s="81"/>
      <c r="E2" s="81"/>
      <c r="F2" s="100" t="s">
        <v>146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81"/>
      <c r="V2" s="81"/>
      <c r="W2" s="81"/>
      <c r="X2" s="81"/>
    </row>
    <row r="3" spans="1:24" ht="23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23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6" spans="1:24">
      <c r="A6" s="87" t="s">
        <v>27</v>
      </c>
      <c r="B6" s="9"/>
      <c r="C6" s="9"/>
      <c r="D6" s="9"/>
      <c r="E6" s="9"/>
      <c r="F6" s="10"/>
      <c r="G6" s="11"/>
      <c r="H6" s="11"/>
      <c r="I6" s="1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2"/>
    </row>
    <row r="7" spans="1:24">
      <c r="A7" s="88" t="s">
        <v>28</v>
      </c>
      <c r="B7" s="14"/>
      <c r="C7" s="14"/>
      <c r="D7" s="14"/>
      <c r="E7" s="14"/>
      <c r="F7" s="15"/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7"/>
    </row>
    <row r="8" spans="1:24">
      <c r="A8" s="88" t="s">
        <v>29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7"/>
    </row>
    <row r="9" spans="1:24">
      <c r="A9" s="89" t="s">
        <v>30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7"/>
    </row>
    <row r="10" spans="1:24">
      <c r="A10" s="89" t="s">
        <v>31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7"/>
    </row>
    <row r="11" spans="1:24">
      <c r="A11" s="1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7"/>
    </row>
    <row r="12" spans="1:24">
      <c r="A12" s="19" t="s">
        <v>130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</row>
    <row r="13" spans="1:24">
      <c r="A13" s="22"/>
    </row>
    <row r="14" spans="1:24">
      <c r="A14" s="90" t="s">
        <v>32</v>
      </c>
      <c r="B14" s="9"/>
      <c r="C14" s="9"/>
      <c r="D14" s="9"/>
      <c r="E14" s="9"/>
      <c r="F14" s="9"/>
      <c r="G14" s="24" t="str">
        <f>'andere basisgegevens'!B25</f>
        <v>v1.4</v>
      </c>
      <c r="H14" s="24"/>
      <c r="I14" s="2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2"/>
    </row>
    <row r="15" spans="1:24">
      <c r="A15" s="91" t="s">
        <v>33</v>
      </c>
      <c r="B15" s="14"/>
      <c r="C15" s="14"/>
      <c r="D15" s="14"/>
      <c r="E15" s="14"/>
      <c r="F15" s="14"/>
      <c r="G15" s="26" t="str">
        <f>'andere basisgegevens'!B24</f>
        <v>première phase</v>
      </c>
      <c r="H15" s="26"/>
      <c r="I15" s="2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7"/>
    </row>
    <row r="16" spans="1:24">
      <c r="A16" s="91" t="s">
        <v>34</v>
      </c>
      <c r="B16" s="14"/>
      <c r="C16" s="14"/>
      <c r="D16" s="14"/>
      <c r="E16" s="14"/>
      <c r="F16" s="14"/>
      <c r="G16" s="27">
        <f>'andere basisgegevens'!B23</f>
        <v>0.1825</v>
      </c>
      <c r="H16" s="27"/>
      <c r="I16" s="27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7"/>
    </row>
    <row r="17" spans="1:24">
      <c r="A17" s="25" t="s">
        <v>131</v>
      </c>
      <c r="B17" s="14"/>
      <c r="C17" s="14"/>
      <c r="D17" s="14"/>
      <c r="E17" s="14"/>
      <c r="F17" s="14"/>
      <c r="G17" s="70" t="str">
        <f>'andere basisgegevens'!B9</f>
        <v>novembre 2019</v>
      </c>
      <c r="H17" s="27"/>
      <c r="I17" s="27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7"/>
    </row>
    <row r="18" spans="1:24">
      <c r="A18" s="91" t="s">
        <v>35</v>
      </c>
      <c r="B18" s="14"/>
      <c r="C18" s="14"/>
      <c r="D18" s="14"/>
      <c r="E18" s="14"/>
      <c r="F18" s="14"/>
      <c r="G18" s="28" t="str">
        <f>'andere basisgegevens'!B2</f>
        <v>août 2018</v>
      </c>
      <c r="H18" s="28"/>
      <c r="I18" s="2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7"/>
    </row>
    <row r="19" spans="1:24">
      <c r="A19" s="91" t="s">
        <v>36</v>
      </c>
      <c r="B19" s="14"/>
      <c r="C19" s="14"/>
      <c r="D19" s="14"/>
      <c r="E19" s="14"/>
      <c r="F19" s="15"/>
      <c r="G19" s="29">
        <f>'andere basisgegevens'!B3</f>
        <v>1.7069000000000001</v>
      </c>
      <c r="H19" s="29"/>
      <c r="I19" s="2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7"/>
    </row>
    <row r="20" spans="1:24">
      <c r="A20" s="8" t="s">
        <v>128</v>
      </c>
      <c r="B20" s="14"/>
      <c r="C20" s="14"/>
      <c r="D20" s="14"/>
      <c r="E20" s="14"/>
      <c r="F20" s="15"/>
      <c r="G20" s="29">
        <f>'andere basisgegevens'!B8</f>
        <v>1.1262000000000001</v>
      </c>
      <c r="H20" s="29"/>
      <c r="I20" s="2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7"/>
    </row>
    <row r="21" spans="1:24">
      <c r="A21" s="92" t="s">
        <v>37</v>
      </c>
      <c r="B21" s="20"/>
      <c r="C21" s="20"/>
      <c r="D21" s="20"/>
      <c r="E21" s="20"/>
      <c r="F21" s="31"/>
      <c r="G21" s="32">
        <f>'andere basisgegevens'!B4</f>
        <v>1.02</v>
      </c>
      <c r="H21" s="32"/>
      <c r="I21" s="32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</row>
    <row r="22" spans="1:24">
      <c r="A22" s="22"/>
    </row>
    <row r="24" spans="1:24" ht="15.75" thickBot="1">
      <c r="A24" s="87" t="s">
        <v>38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2"/>
    </row>
    <row r="25" spans="1:24" ht="15.75" thickBot="1">
      <c r="A25" s="91" t="s">
        <v>39</v>
      </c>
      <c r="B25" s="14"/>
      <c r="C25" s="14"/>
      <c r="D25" s="14"/>
      <c r="E25" s="14"/>
      <c r="F25" s="105" t="s">
        <v>100</v>
      </c>
      <c r="G25" s="106"/>
      <c r="H25" s="35"/>
      <c r="I25" s="35"/>
      <c r="J25" s="33"/>
      <c r="K25" s="3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7"/>
    </row>
    <row r="26" spans="1:24">
      <c r="A26" s="88" t="s">
        <v>40</v>
      </c>
      <c r="B26" s="14"/>
      <c r="C26" s="14"/>
      <c r="D26" s="14"/>
      <c r="E26" s="14"/>
      <c r="F26" s="33"/>
      <c r="G26" s="14"/>
      <c r="H26" s="14"/>
      <c r="I26" s="14"/>
      <c r="J26" s="33"/>
      <c r="K26" s="3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7"/>
    </row>
    <row r="27" spans="1:24">
      <c r="A27" s="89" t="s">
        <v>103</v>
      </c>
      <c r="B27" s="14"/>
      <c r="C27" s="14"/>
      <c r="D27" s="34"/>
      <c r="E27" s="34"/>
      <c r="F27" s="33"/>
      <c r="G27" s="34"/>
      <c r="H27" s="34"/>
      <c r="I27" s="34"/>
      <c r="J27" s="33"/>
      <c r="K27" s="3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7"/>
    </row>
    <row r="28" spans="1:24">
      <c r="A28" s="89" t="s">
        <v>41</v>
      </c>
      <c r="B28" s="14"/>
      <c r="C28" s="14"/>
      <c r="D28" s="34"/>
      <c r="E28" s="34"/>
      <c r="F28" s="33"/>
      <c r="G28" s="34"/>
      <c r="H28" s="34"/>
      <c r="I28" s="34"/>
      <c r="J28" s="33"/>
      <c r="K28" s="3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7"/>
    </row>
    <row r="29" spans="1:24">
      <c r="A29" s="89" t="s">
        <v>42</v>
      </c>
      <c r="B29" s="14"/>
      <c r="C29" s="14"/>
      <c r="D29" s="34"/>
      <c r="E29" s="34"/>
      <c r="F29" s="33"/>
      <c r="G29" s="34"/>
      <c r="H29" s="34"/>
      <c r="I29" s="34"/>
      <c r="J29" s="33"/>
      <c r="K29" s="3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7"/>
    </row>
    <row r="30" spans="1:24">
      <c r="A30" s="89" t="s">
        <v>43</v>
      </c>
      <c r="B30" s="14"/>
      <c r="C30" s="14"/>
      <c r="D30" s="34"/>
      <c r="E30" s="34"/>
      <c r="F30" s="33"/>
      <c r="G30" s="34"/>
      <c r="H30" s="34"/>
      <c r="I30" s="34"/>
      <c r="J30" s="33"/>
      <c r="K30" s="3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7"/>
    </row>
    <row r="31" spans="1:24">
      <c r="A31" s="89" t="s">
        <v>44</v>
      </c>
      <c r="B31" s="14"/>
      <c r="C31" s="14"/>
      <c r="D31" s="34"/>
      <c r="E31" s="34"/>
      <c r="F31" s="33"/>
      <c r="G31" s="34"/>
      <c r="H31" s="34"/>
      <c r="I31" s="34"/>
      <c r="J31" s="33"/>
      <c r="K31" s="3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7"/>
    </row>
    <row r="32" spans="1:24" ht="15.75" thickBot="1">
      <c r="A32" s="25"/>
      <c r="B32" s="14"/>
      <c r="C32" s="14"/>
      <c r="D32" s="34"/>
      <c r="E32" s="34"/>
      <c r="F32" s="33"/>
      <c r="G32" s="34"/>
      <c r="H32" s="34"/>
      <c r="I32" s="34"/>
      <c r="J32" s="33"/>
      <c r="K32" s="3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7"/>
    </row>
    <row r="33" spans="1:24" ht="15.75" thickBot="1">
      <c r="A33" s="91" t="s">
        <v>134</v>
      </c>
      <c r="B33" s="14"/>
      <c r="C33" s="14"/>
      <c r="D33" s="14"/>
      <c r="E33" s="14"/>
      <c r="F33" s="105" t="s">
        <v>121</v>
      </c>
      <c r="G33" s="106"/>
      <c r="H33" s="35"/>
      <c r="I33" s="35"/>
      <c r="J33" s="35"/>
      <c r="K33" s="3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7"/>
    </row>
    <row r="34" spans="1:24">
      <c r="A34" s="88" t="s">
        <v>139</v>
      </c>
      <c r="B34" s="14"/>
      <c r="C34" s="14"/>
      <c r="D34" s="14"/>
      <c r="E34" s="14"/>
      <c r="F34" s="35"/>
      <c r="G34" s="35"/>
      <c r="I34" s="93" t="s">
        <v>45</v>
      </c>
      <c r="K34" s="84"/>
      <c r="L34" s="84"/>
      <c r="M34" s="84"/>
      <c r="N34" s="84"/>
      <c r="P34" s="14"/>
      <c r="Q34" s="14"/>
      <c r="R34" s="14"/>
      <c r="S34" s="14"/>
      <c r="T34" s="14"/>
      <c r="U34" s="14"/>
      <c r="V34" s="14"/>
      <c r="W34" s="14"/>
      <c r="X34" s="17"/>
    </row>
    <row r="35" spans="1:24">
      <c r="A35" s="88" t="s">
        <v>148</v>
      </c>
      <c r="B35" s="14"/>
      <c r="C35" s="14"/>
      <c r="D35" s="14"/>
      <c r="E35" s="14"/>
      <c r="F35" s="35"/>
      <c r="G35" s="35"/>
      <c r="H35" s="35"/>
      <c r="I35" s="35"/>
      <c r="J35" s="35"/>
      <c r="K35" s="35"/>
      <c r="L35" s="36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7"/>
    </row>
    <row r="36" spans="1:24" ht="15.75" thickBot="1">
      <c r="A36" s="13"/>
      <c r="B36" s="14"/>
      <c r="C36" s="14"/>
      <c r="D36" s="14"/>
      <c r="E36" s="14"/>
      <c r="F36" s="35"/>
      <c r="G36" s="35"/>
      <c r="H36" s="35"/>
      <c r="I36" s="35"/>
      <c r="J36" s="35"/>
      <c r="K36" s="35"/>
      <c r="L36" s="36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7"/>
    </row>
    <row r="37" spans="1:24" ht="15.75" thickBot="1">
      <c r="A37" s="63" t="s">
        <v>133</v>
      </c>
      <c r="B37" s="14"/>
      <c r="C37" s="14"/>
      <c r="D37" s="14"/>
      <c r="E37" s="14"/>
      <c r="F37" s="119" t="s">
        <v>132</v>
      </c>
      <c r="G37" s="120"/>
      <c r="H37" s="120"/>
      <c r="I37" s="121"/>
      <c r="J37" s="67"/>
      <c r="K37" s="35"/>
      <c r="L37" s="36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7"/>
    </row>
    <row r="38" spans="1:24">
      <c r="A38" s="13" t="s">
        <v>136</v>
      </c>
      <c r="B38" s="14"/>
      <c r="C38" s="14"/>
      <c r="D38" s="14"/>
      <c r="E38" s="14"/>
      <c r="F38" s="35"/>
      <c r="G38" s="35"/>
      <c r="H38" s="35"/>
      <c r="I38" s="35"/>
      <c r="J38" s="35"/>
      <c r="K38" s="35"/>
      <c r="L38" s="36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7"/>
    </row>
    <row r="39" spans="1:24">
      <c r="A39" s="64" t="s">
        <v>149</v>
      </c>
      <c r="B39" s="14"/>
      <c r="C39" s="14"/>
      <c r="D39" s="14"/>
      <c r="E39" s="14"/>
      <c r="F39" s="35"/>
      <c r="G39" s="35"/>
      <c r="H39" s="35"/>
      <c r="I39" s="35"/>
      <c r="J39" s="35"/>
      <c r="K39" s="35"/>
      <c r="L39" s="36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7"/>
    </row>
    <row r="40" spans="1:24" ht="15.75" thickBot="1">
      <c r="A40" s="25"/>
      <c r="B40" s="14"/>
      <c r="C40" s="14"/>
      <c r="D40" s="14"/>
      <c r="E40" s="14"/>
      <c r="F40" s="35"/>
      <c r="G40" s="35"/>
      <c r="H40" s="35"/>
      <c r="I40" s="35"/>
      <c r="J40" s="35"/>
      <c r="K40" s="3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7"/>
    </row>
    <row r="41" spans="1:24" ht="15.75" thickBot="1">
      <c r="A41" s="91" t="s">
        <v>46</v>
      </c>
      <c r="B41" s="14"/>
      <c r="C41" s="14"/>
      <c r="D41" s="14"/>
      <c r="E41" s="14"/>
      <c r="F41" s="51">
        <v>1</v>
      </c>
      <c r="G41" s="37"/>
      <c r="H41" s="37"/>
      <c r="I41" s="37"/>
      <c r="J41" s="35"/>
      <c r="K41" s="3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7"/>
    </row>
    <row r="42" spans="1:24">
      <c r="A42" s="13" t="s">
        <v>137</v>
      </c>
      <c r="B42" s="14"/>
      <c r="C42" s="14"/>
      <c r="D42" s="14"/>
      <c r="E42" s="14"/>
      <c r="F42" s="85"/>
      <c r="G42" s="37"/>
      <c r="H42" s="37"/>
      <c r="I42" s="37"/>
      <c r="J42" s="35"/>
      <c r="K42" s="3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7"/>
    </row>
    <row r="43" spans="1:24">
      <c r="A43" s="52" t="s">
        <v>138</v>
      </c>
      <c r="B43" s="20"/>
      <c r="C43" s="20"/>
      <c r="D43" s="20"/>
      <c r="E43" s="20"/>
      <c r="F43" s="3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/>
    </row>
    <row r="45" spans="1:24">
      <c r="A45" s="94" t="s">
        <v>135</v>
      </c>
      <c r="B45" s="39"/>
      <c r="C45" s="39"/>
      <c r="D45" s="68"/>
      <c r="E45" s="95" t="s">
        <v>47</v>
      </c>
      <c r="F45" s="40" t="str">
        <f>F25</f>
        <v>1.55-1.61-1.77 + AF</v>
      </c>
      <c r="G45" s="39"/>
      <c r="H45" s="69" t="str">
        <f>F37</f>
        <v>Pas de droit à une prime TPP ou QPP</v>
      </c>
      <c r="I45" s="39"/>
      <c r="J45" s="39"/>
      <c r="K45" s="39"/>
      <c r="L45" s="39"/>
      <c r="M45" s="95" t="s">
        <v>48</v>
      </c>
      <c r="N45" s="40" t="str">
        <f>F33</f>
        <v>Catégorie 14</v>
      </c>
      <c r="O45" s="39"/>
      <c r="P45" s="39"/>
      <c r="Q45" s="95" t="s">
        <v>33</v>
      </c>
      <c r="R45" s="40" t="str">
        <f>G15</f>
        <v>première phase</v>
      </c>
      <c r="S45" s="39"/>
      <c r="T45" s="39"/>
      <c r="U45" s="40" t="s">
        <v>49</v>
      </c>
      <c r="V45" s="41">
        <f>'andere basisgegevens'!B23</f>
        <v>0.1825</v>
      </c>
      <c r="W45" s="39"/>
      <c r="X45" s="42"/>
    </row>
    <row r="46" spans="1:24" ht="15.75" thickBo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5" customHeight="1">
      <c r="A47" s="101" t="s">
        <v>50</v>
      </c>
      <c r="B47" s="110" t="s">
        <v>52</v>
      </c>
      <c r="C47" s="111"/>
      <c r="D47" s="110" t="s">
        <v>48</v>
      </c>
      <c r="E47" s="111"/>
      <c r="F47" s="114" t="s">
        <v>54</v>
      </c>
      <c r="G47" s="114"/>
      <c r="H47" s="114"/>
      <c r="I47" s="114"/>
      <c r="J47" s="107" t="s">
        <v>56</v>
      </c>
      <c r="K47" s="108"/>
      <c r="L47" s="109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>
      <c r="A48" s="102"/>
      <c r="B48" s="117" t="s">
        <v>51</v>
      </c>
      <c r="C48" s="118"/>
      <c r="D48" s="117" t="s">
        <v>53</v>
      </c>
      <c r="E48" s="118"/>
      <c r="F48" s="112">
        <v>1</v>
      </c>
      <c r="G48" s="113"/>
      <c r="H48" s="115" t="str">
        <f>IF(F41&lt;1,F41," ")</f>
        <v xml:space="preserve"> </v>
      </c>
      <c r="I48" s="116"/>
      <c r="J48" s="103" t="s">
        <v>57</v>
      </c>
      <c r="K48" s="104"/>
      <c r="L48" s="122" t="s">
        <v>58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>
      <c r="A49" s="43"/>
      <c r="B49" s="77">
        <v>1</v>
      </c>
      <c r="C49" s="54" t="str">
        <f>IF(F41&lt;1,F41," ")</f>
        <v xml:space="preserve"> </v>
      </c>
      <c r="D49" s="77">
        <v>1</v>
      </c>
      <c r="E49" s="53" t="str">
        <f>IF(F41&lt;1,F41," ")</f>
        <v xml:space="preserve"> </v>
      </c>
      <c r="F49" s="57" t="s">
        <v>55</v>
      </c>
      <c r="G49" s="58">
        <f>'andere basisgegevens'!B23</f>
        <v>0.1825</v>
      </c>
      <c r="H49" s="62" t="str">
        <f>IF(F41&lt;1,"volledig"," ")</f>
        <v xml:space="preserve"> </v>
      </c>
      <c r="I49" s="82" t="str">
        <f>IF(F41&lt;1,('andere basisgegevens'!B23)," ")</f>
        <v xml:space="preserve"> </v>
      </c>
      <c r="J49" s="61">
        <v>1</v>
      </c>
      <c r="K49" s="82" t="str">
        <f>IF(F41&lt;1,F41," ")</f>
        <v xml:space="preserve"> </v>
      </c>
      <c r="L49" s="12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>
      <c r="A50" s="23">
        <v>0</v>
      </c>
      <c r="B50" s="71">
        <f>HLOOKUP($F$25,'OOB-barema''s geind.-waarden'!$B$1:$BL$47,'andere basisgegevens'!H2,FALSE)+'andere basisgegevens'!$B$12</f>
        <v>2416.31</v>
      </c>
      <c r="C50" s="75" t="str">
        <f>IF($F$41&lt;1,(ROUND((B50*$F$41),2))," ")</f>
        <v xml:space="preserve"> </v>
      </c>
      <c r="D50" s="71">
        <f>HLOOKUP($F$33,'doelbarema''s geïndex.-waarden'!$B$1:$S$47,'andere basisgegevens'!H2,FALSE)</f>
        <v>2665.01</v>
      </c>
      <c r="E50" s="75" t="str">
        <f>IF($F$41&lt;1,(ROUND((D50*$F$41),2))," ")</f>
        <v xml:space="preserve"> </v>
      </c>
      <c r="F50" s="71">
        <f>D50-B50</f>
        <v>248.70000000000027</v>
      </c>
      <c r="G50" s="59">
        <f>ROUND((F50*'andere basisgegevens'!$B$23),2)</f>
        <v>45.39</v>
      </c>
      <c r="H50" s="44" t="str">
        <f>IF($F$41&lt;1,(E50-C50)," ")</f>
        <v xml:space="preserve"> </v>
      </c>
      <c r="I50" s="44" t="str">
        <f>IF($F$41&lt;1,(ROUND((H50*'andere basisgegevens'!$B$23),2))," ")</f>
        <v xml:space="preserve"> </v>
      </c>
      <c r="J50" s="45">
        <f>IF(G50&gt;0,(B50+G50),D50)</f>
        <v>2461.6999999999998</v>
      </c>
      <c r="K50" s="45" t="str">
        <f>IF($F$41&lt;1,(IF(I50&gt;0,(C50+I50),E50))," ")</f>
        <v xml:space="preserve"> </v>
      </c>
      <c r="L50" s="46">
        <f>ROUND((J50*12/1976),4)</f>
        <v>14.9496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>
      <c r="A51" s="25">
        <v>1</v>
      </c>
      <c r="B51" s="55">
        <f>HLOOKUP($F$25,'OOB-barema''s geind.-waarden'!$B$1:$BL$47,'andere basisgegevens'!H3,FALSE)+'andere basisgegevens'!$B$12</f>
        <v>2588.4699999999998</v>
      </c>
      <c r="C51" s="50" t="str">
        <f>IF($F$41&lt;1,(ROUND((B51*$F$41),2))," ")</f>
        <v xml:space="preserve"> </v>
      </c>
      <c r="D51" s="55">
        <f>HLOOKUP($F$33,'doelbarema''s geïndex.-waarden'!$B$1:$S$47,'andere basisgegevens'!H3,FALSE)</f>
        <v>2760.95</v>
      </c>
      <c r="E51" s="50" t="str">
        <f t="shared" ref="E51:E95" si="0">IF($F$41&lt;1,(ROUND((D51*$F$41),2))," ")</f>
        <v xml:space="preserve"> </v>
      </c>
      <c r="F51" s="55">
        <f t="shared" ref="F51:F95" si="1">D51-B51</f>
        <v>172.48000000000002</v>
      </c>
      <c r="G51" s="59">
        <f>ROUND((F51*'andere basisgegevens'!$B$23),2)</f>
        <v>31.48</v>
      </c>
      <c r="H51" s="44" t="str">
        <f t="shared" ref="H51:H95" si="2">IF($F$41&lt;1,(E51-C51)," ")</f>
        <v xml:space="preserve"> </v>
      </c>
      <c r="I51" s="44" t="str">
        <f>IF($F$41&lt;1,(ROUND((H51*'andere basisgegevens'!$B$23),2))," ")</f>
        <v xml:space="preserve"> </v>
      </c>
      <c r="J51" s="45">
        <f t="shared" ref="J51:J95" si="3">IF(G51&gt;0,(B51+G51),D51)</f>
        <v>2619.9499999999998</v>
      </c>
      <c r="K51" s="45" t="str">
        <f t="shared" ref="K51:K95" si="4">IF($F$41&lt;1,(IF(I51&gt;0,(C51+I51),E51))," ")</f>
        <v xml:space="preserve"> </v>
      </c>
      <c r="L51" s="46">
        <f t="shared" ref="L51:L95" si="5">ROUND((J51*12/1976),4)</f>
        <v>15.910600000000001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>
      <c r="A52" s="25">
        <v>2</v>
      </c>
      <c r="B52" s="55">
        <f>HLOOKUP($F$25,'OOB-barema''s geind.-waarden'!$B$1:$BL$47,'andere basisgegevens'!H4,FALSE)+'andere basisgegevens'!$B$12</f>
        <v>2588.4699999999998</v>
      </c>
      <c r="C52" s="50" t="str">
        <f t="shared" ref="C52:C95" si="6">IF($F$41&lt;1,(ROUND((B52*$F$41),2))," ")</f>
        <v xml:space="preserve"> </v>
      </c>
      <c r="D52" s="55">
        <f>HLOOKUP($F$33,'doelbarema''s geïndex.-waarden'!$B$1:$S$47,'andere basisgegevens'!H4,FALSE)</f>
        <v>2852.89</v>
      </c>
      <c r="E52" s="50" t="str">
        <f t="shared" si="0"/>
        <v xml:space="preserve"> </v>
      </c>
      <c r="F52" s="55">
        <f t="shared" si="1"/>
        <v>264.42000000000007</v>
      </c>
      <c r="G52" s="59">
        <f>ROUND((F52*'andere basisgegevens'!$B$23),2)</f>
        <v>48.26</v>
      </c>
      <c r="H52" s="44" t="str">
        <f t="shared" si="2"/>
        <v xml:space="preserve"> </v>
      </c>
      <c r="I52" s="44" t="str">
        <f>IF($F$41&lt;1,(ROUND((H52*'andere basisgegevens'!$B$23),2))," ")</f>
        <v xml:space="preserve"> </v>
      </c>
      <c r="J52" s="45">
        <f t="shared" si="3"/>
        <v>2636.73</v>
      </c>
      <c r="K52" s="45" t="str">
        <f>IF($F$41&lt;1,(IF(I52&gt;0,(C52+I52),E52))," ")</f>
        <v xml:space="preserve"> </v>
      </c>
      <c r="L52" s="46">
        <f t="shared" si="5"/>
        <v>16.012499999999999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>
      <c r="A53" s="25">
        <v>3</v>
      </c>
      <c r="B53" s="55">
        <f>HLOOKUP($F$25,'OOB-barema''s geind.-waarden'!$B$1:$BL$47,'andere basisgegevens'!H5,FALSE)+'andere basisgegevens'!$B$12</f>
        <v>2647.27</v>
      </c>
      <c r="C53" s="50" t="str">
        <f t="shared" si="6"/>
        <v xml:space="preserve"> </v>
      </c>
      <c r="D53" s="55">
        <f>HLOOKUP($F$33,'doelbarema''s geïndex.-waarden'!$B$1:$S$47,'andere basisgegevens'!H5,FALSE)</f>
        <v>2940.76</v>
      </c>
      <c r="E53" s="50" t="str">
        <f t="shared" si="0"/>
        <v xml:space="preserve"> </v>
      </c>
      <c r="F53" s="55">
        <f t="shared" si="1"/>
        <v>293.49000000000024</v>
      </c>
      <c r="G53" s="59">
        <f>ROUND((F53*'andere basisgegevens'!$B$23),2)</f>
        <v>53.56</v>
      </c>
      <c r="H53" s="44" t="str">
        <f t="shared" si="2"/>
        <v xml:space="preserve"> </v>
      </c>
      <c r="I53" s="44" t="str">
        <f>IF($F$41&lt;1,(ROUND((H53*'andere basisgegevens'!$B$23),2))," ")</f>
        <v xml:space="preserve"> </v>
      </c>
      <c r="J53" s="45">
        <f t="shared" si="3"/>
        <v>2700.83</v>
      </c>
      <c r="K53" s="45" t="str">
        <f t="shared" si="4"/>
        <v xml:space="preserve"> </v>
      </c>
      <c r="L53" s="46">
        <f t="shared" si="5"/>
        <v>16.401800000000001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>
      <c r="A54" s="25">
        <v>4</v>
      </c>
      <c r="B54" s="55">
        <f>HLOOKUP($F$25,'OOB-barema''s geind.-waarden'!$B$1:$BL$47,'andere basisgegevens'!H6,FALSE)+'andere basisgegevens'!$B$12</f>
        <v>2647.27</v>
      </c>
      <c r="C54" s="50" t="str">
        <f t="shared" si="6"/>
        <v xml:space="preserve"> </v>
      </c>
      <c r="D54" s="55">
        <f>HLOOKUP($F$33,'doelbarema''s geïndex.-waarden'!$B$1:$S$47,'andere basisgegevens'!H6,FALSE)</f>
        <v>3024.56</v>
      </c>
      <c r="E54" s="50" t="str">
        <f t="shared" si="0"/>
        <v xml:space="preserve"> </v>
      </c>
      <c r="F54" s="55">
        <f t="shared" si="1"/>
        <v>377.28999999999996</v>
      </c>
      <c r="G54" s="59">
        <f>ROUND((F54*'andere basisgegevens'!$B$23),2)</f>
        <v>68.86</v>
      </c>
      <c r="H54" s="44" t="str">
        <f t="shared" si="2"/>
        <v xml:space="preserve"> </v>
      </c>
      <c r="I54" s="44" t="str">
        <f>IF($F$41&lt;1,(ROUND((H54*'andere basisgegevens'!$B$23),2))," ")</f>
        <v xml:space="preserve"> </v>
      </c>
      <c r="J54" s="45">
        <f>IF(G54&gt;0,(B54+G54),D54)</f>
        <v>2716.13</v>
      </c>
      <c r="K54" s="45" t="str">
        <f t="shared" si="4"/>
        <v xml:space="preserve"> </v>
      </c>
      <c r="L54" s="46">
        <f t="shared" si="5"/>
        <v>16.494700000000002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>
      <c r="A55" s="25">
        <v>5</v>
      </c>
      <c r="B55" s="55">
        <f>HLOOKUP($F$25,'OOB-barema''s geind.-waarden'!$B$1:$BL$47,'andere basisgegevens'!H7,FALSE)+'andere basisgegevens'!$B$12</f>
        <v>2690.27</v>
      </c>
      <c r="C55" s="50" t="str">
        <f t="shared" si="6"/>
        <v xml:space="preserve"> </v>
      </c>
      <c r="D55" s="55">
        <f>HLOOKUP($F$33,'doelbarema''s geïndex.-waarden'!$B$1:$S$47,'andere basisgegevens'!H7,FALSE)</f>
        <v>3104.27</v>
      </c>
      <c r="E55" s="50" t="str">
        <f t="shared" si="0"/>
        <v xml:space="preserve"> </v>
      </c>
      <c r="F55" s="55">
        <f t="shared" si="1"/>
        <v>414</v>
      </c>
      <c r="G55" s="59">
        <f>ROUND((F55*'andere basisgegevens'!$B$23),2)</f>
        <v>75.56</v>
      </c>
      <c r="H55" s="44" t="str">
        <f t="shared" si="2"/>
        <v xml:space="preserve"> </v>
      </c>
      <c r="I55" s="44" t="str">
        <f>IF($F$41&lt;1,(ROUND((H55*'andere basisgegevens'!$B$23),2))," ")</f>
        <v xml:space="preserve"> </v>
      </c>
      <c r="J55" s="45">
        <f>IF(G55&gt;0,(B55+G55),D55)</f>
        <v>2765.83</v>
      </c>
      <c r="K55" s="45" t="str">
        <f t="shared" si="4"/>
        <v xml:space="preserve"> </v>
      </c>
      <c r="L55" s="46">
        <f t="shared" si="5"/>
        <v>16.796500000000002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>
      <c r="A56" s="25">
        <v>6</v>
      </c>
      <c r="B56" s="55">
        <f>HLOOKUP($F$25,'OOB-barema''s geind.-waarden'!$B$1:$BL$47,'andere basisgegevens'!H8,FALSE)+'andere basisgegevens'!$B$12</f>
        <v>2690.27</v>
      </c>
      <c r="C56" s="50" t="str">
        <f t="shared" si="6"/>
        <v xml:space="preserve"> </v>
      </c>
      <c r="D56" s="55">
        <f>HLOOKUP($F$33,'doelbarema''s geïndex.-waarden'!$B$1:$S$47,'andere basisgegevens'!H8,FALSE)</f>
        <v>3179.94</v>
      </c>
      <c r="E56" s="50" t="str">
        <f t="shared" si="0"/>
        <v xml:space="preserve"> </v>
      </c>
      <c r="F56" s="55">
        <f t="shared" si="1"/>
        <v>489.67000000000007</v>
      </c>
      <c r="G56" s="59">
        <f>ROUND((F56*'andere basisgegevens'!$B$23),2)</f>
        <v>89.36</v>
      </c>
      <c r="H56" s="44" t="str">
        <f t="shared" si="2"/>
        <v xml:space="preserve"> </v>
      </c>
      <c r="I56" s="44" t="str">
        <f>IF($F$41&lt;1,(ROUND((H56*'andere basisgegevens'!$B$23),2))," ")</f>
        <v xml:space="preserve"> </v>
      </c>
      <c r="J56" s="45">
        <f t="shared" si="3"/>
        <v>2779.63</v>
      </c>
      <c r="K56" s="45" t="str">
        <f t="shared" si="4"/>
        <v xml:space="preserve"> </v>
      </c>
      <c r="L56" s="46">
        <f t="shared" si="5"/>
        <v>16.880299999999998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>
      <c r="A57" s="25">
        <v>7</v>
      </c>
      <c r="B57" s="55">
        <f>HLOOKUP($F$25,'OOB-barema''s geind.-waarden'!$B$1:$BL$47,'andere basisgegevens'!H9,FALSE)+'andere basisgegevens'!$B$12</f>
        <v>3065.95</v>
      </c>
      <c r="C57" s="50" t="str">
        <f t="shared" si="6"/>
        <v xml:space="preserve"> </v>
      </c>
      <c r="D57" s="55">
        <f>HLOOKUP($F$33,'doelbarema''s geïndex.-waarden'!$B$1:$S$47,'andere basisgegevens'!H9,FALSE)</f>
        <v>3251.65</v>
      </c>
      <c r="E57" s="50" t="str">
        <f t="shared" si="0"/>
        <v xml:space="preserve"> </v>
      </c>
      <c r="F57" s="55">
        <f t="shared" si="1"/>
        <v>185.70000000000027</v>
      </c>
      <c r="G57" s="59">
        <f>ROUND((F57*'andere basisgegevens'!$B$23),2)</f>
        <v>33.89</v>
      </c>
      <c r="H57" s="44" t="str">
        <f t="shared" si="2"/>
        <v xml:space="preserve"> </v>
      </c>
      <c r="I57" s="44" t="str">
        <f>IF($F$41&lt;1,(ROUND((H57*'andere basisgegevens'!$B$23),2))," ")</f>
        <v xml:space="preserve"> </v>
      </c>
      <c r="J57" s="45">
        <f t="shared" si="3"/>
        <v>3099.8399999999997</v>
      </c>
      <c r="K57" s="45" t="str">
        <f t="shared" si="4"/>
        <v xml:space="preserve"> </v>
      </c>
      <c r="L57" s="46">
        <f t="shared" si="5"/>
        <v>18.8249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>
      <c r="A58" s="25">
        <v>8</v>
      </c>
      <c r="B58" s="55">
        <f>HLOOKUP($F$25,'OOB-barema''s geind.-waarden'!$B$1:$BL$47,'andere basisgegevens'!H10,FALSE)+'andere basisgegevens'!$B$12</f>
        <v>3065.95</v>
      </c>
      <c r="C58" s="50" t="str">
        <f t="shared" si="6"/>
        <v xml:space="preserve"> </v>
      </c>
      <c r="D58" s="55">
        <f>HLOOKUP($F$33,'doelbarema''s geïndex.-waarden'!$B$1:$S$47,'andere basisgegevens'!H10,FALSE)</f>
        <v>3319.48</v>
      </c>
      <c r="E58" s="50" t="str">
        <f t="shared" si="0"/>
        <v xml:space="preserve"> </v>
      </c>
      <c r="F58" s="55">
        <f t="shared" si="1"/>
        <v>253.5300000000002</v>
      </c>
      <c r="G58" s="59">
        <f>ROUND((F58*'andere basisgegevens'!$B$23),2)</f>
        <v>46.27</v>
      </c>
      <c r="H58" s="44" t="str">
        <f t="shared" si="2"/>
        <v xml:space="preserve"> </v>
      </c>
      <c r="I58" s="44" t="str">
        <f>IF($F$41&lt;1,(ROUND((H58*'andere basisgegevens'!$B$23),2))," ")</f>
        <v xml:space="preserve"> </v>
      </c>
      <c r="J58" s="45">
        <f t="shared" si="3"/>
        <v>3112.22</v>
      </c>
      <c r="K58" s="45" t="str">
        <f t="shared" si="4"/>
        <v xml:space="preserve"> </v>
      </c>
      <c r="L58" s="46">
        <f t="shared" si="5"/>
        <v>18.900099999999998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>
      <c r="A59" s="25">
        <v>9</v>
      </c>
      <c r="B59" s="55">
        <f>HLOOKUP($F$25,'OOB-barema''s geind.-waarden'!$B$1:$BL$47,'andere basisgegevens'!H11,FALSE)+'andere basisgegevens'!$B$12</f>
        <v>3143.97</v>
      </c>
      <c r="C59" s="50" t="str">
        <f t="shared" si="6"/>
        <v xml:space="preserve"> </v>
      </c>
      <c r="D59" s="55">
        <f>HLOOKUP($F$33,'doelbarema''s geïndex.-waarden'!$B$1:$S$47,'andere basisgegevens'!H11,FALSE)</f>
        <v>3383.52</v>
      </c>
      <c r="E59" s="50" t="str">
        <f t="shared" si="0"/>
        <v xml:space="preserve"> </v>
      </c>
      <c r="F59" s="55">
        <f t="shared" si="1"/>
        <v>239.55000000000018</v>
      </c>
      <c r="G59" s="59">
        <f>ROUND((F59*'andere basisgegevens'!$B$23),2)</f>
        <v>43.72</v>
      </c>
      <c r="H59" s="44" t="str">
        <f t="shared" si="2"/>
        <v xml:space="preserve"> </v>
      </c>
      <c r="I59" s="44" t="str">
        <f>IF($F$41&lt;1,(ROUND((H59*'andere basisgegevens'!$B$23),2))," ")</f>
        <v xml:space="preserve"> </v>
      </c>
      <c r="J59" s="45">
        <f>IF(G59&gt;0,(B59+G59),D59)</f>
        <v>3187.6899999999996</v>
      </c>
      <c r="K59" s="45" t="str">
        <f t="shared" si="4"/>
        <v xml:space="preserve"> </v>
      </c>
      <c r="L59" s="46">
        <f t="shared" si="5"/>
        <v>19.3584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>
      <c r="A60" s="25">
        <v>10</v>
      </c>
      <c r="B60" s="55">
        <f>HLOOKUP($F$25,'OOB-barema''s geind.-waarden'!$B$1:$BL$47,'andere basisgegevens'!H12,FALSE)+'andere basisgegevens'!$B$12</f>
        <v>3195.97</v>
      </c>
      <c r="C60" s="50" t="str">
        <f t="shared" si="6"/>
        <v xml:space="preserve"> </v>
      </c>
      <c r="D60" s="55">
        <f>HLOOKUP($F$33,'doelbarema''s geïndex.-waarden'!$B$1:$S$47,'andere basisgegevens'!H12,FALSE)</f>
        <v>3443.92</v>
      </c>
      <c r="E60" s="50" t="str">
        <f t="shared" si="0"/>
        <v xml:space="preserve"> </v>
      </c>
      <c r="F60" s="55">
        <f t="shared" si="1"/>
        <v>247.95000000000027</v>
      </c>
      <c r="G60" s="59">
        <f>ROUND((F60*'andere basisgegevens'!$B$23),2)</f>
        <v>45.25</v>
      </c>
      <c r="H60" s="44" t="str">
        <f t="shared" si="2"/>
        <v xml:space="preserve"> </v>
      </c>
      <c r="I60" s="44" t="str">
        <f>IF($F$41&lt;1,(ROUND((H60*'andere basisgegevens'!$B$23),2))," ")</f>
        <v xml:space="preserve"> </v>
      </c>
      <c r="J60" s="45">
        <f t="shared" si="3"/>
        <v>3241.22</v>
      </c>
      <c r="K60" s="45" t="str">
        <f t="shared" si="4"/>
        <v xml:space="preserve"> </v>
      </c>
      <c r="L60" s="46">
        <f t="shared" si="5"/>
        <v>19.683499999999999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>
      <c r="A61" s="25">
        <v>11</v>
      </c>
      <c r="B61" s="55">
        <f>HLOOKUP($F$25,'OOB-barema''s geind.-waarden'!$B$1:$BL$47,'andere basisgegevens'!H13,FALSE)+'andere basisgegevens'!$B$12</f>
        <v>3273.99</v>
      </c>
      <c r="C61" s="50" t="str">
        <f t="shared" si="6"/>
        <v xml:space="preserve"> </v>
      </c>
      <c r="D61" s="55">
        <f>HLOOKUP($F$33,'doelbarema''s geïndex.-waarden'!$B$1:$S$47,'andere basisgegevens'!H13,FALSE)</f>
        <v>3500.77</v>
      </c>
      <c r="E61" s="50" t="str">
        <f t="shared" si="0"/>
        <v xml:space="preserve"> </v>
      </c>
      <c r="F61" s="55">
        <f t="shared" si="1"/>
        <v>226.7800000000002</v>
      </c>
      <c r="G61" s="59">
        <f>ROUND((F61*'andere basisgegevens'!$B$23),2)</f>
        <v>41.39</v>
      </c>
      <c r="H61" s="44" t="str">
        <f t="shared" si="2"/>
        <v xml:space="preserve"> </v>
      </c>
      <c r="I61" s="44" t="str">
        <f>IF($F$41&lt;1,(ROUND((H61*'andere basisgegevens'!$B$23),2))," ")</f>
        <v xml:space="preserve"> </v>
      </c>
      <c r="J61" s="45">
        <f t="shared" si="3"/>
        <v>3315.3799999999997</v>
      </c>
      <c r="K61" s="45" t="str">
        <f t="shared" si="4"/>
        <v xml:space="preserve"> </v>
      </c>
      <c r="L61" s="46">
        <f t="shared" si="5"/>
        <v>20.133900000000001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>
      <c r="A62" s="25">
        <v>12</v>
      </c>
      <c r="B62" s="55">
        <f>HLOOKUP($F$25,'OOB-barema''s geind.-waarden'!$B$1:$BL$47,'andere basisgegevens'!H14,FALSE)+'andere basisgegevens'!$B$12</f>
        <v>3273.99</v>
      </c>
      <c r="C62" s="50" t="str">
        <f t="shared" si="6"/>
        <v xml:space="preserve"> </v>
      </c>
      <c r="D62" s="55">
        <f>HLOOKUP($F$33,'doelbarema''s geïndex.-waarden'!$B$1:$S$47,'andere basisgegevens'!H14,FALSE)</f>
        <v>3554.23</v>
      </c>
      <c r="E62" s="50" t="str">
        <f t="shared" si="0"/>
        <v xml:space="preserve"> </v>
      </c>
      <c r="F62" s="55">
        <f t="shared" si="1"/>
        <v>280.24000000000024</v>
      </c>
      <c r="G62" s="59">
        <f>ROUND((F62*'andere basisgegevens'!$B$23),2)</f>
        <v>51.14</v>
      </c>
      <c r="H62" s="44" t="str">
        <f t="shared" si="2"/>
        <v xml:space="preserve"> </v>
      </c>
      <c r="I62" s="44" t="str">
        <f>IF($F$41&lt;1,(ROUND((H62*'andere basisgegevens'!$B$23),2))," ")</f>
        <v xml:space="preserve"> </v>
      </c>
      <c r="J62" s="45">
        <f t="shared" si="3"/>
        <v>3325.1299999999997</v>
      </c>
      <c r="K62" s="45" t="str">
        <f t="shared" si="4"/>
        <v xml:space="preserve"> </v>
      </c>
      <c r="L62" s="46">
        <f t="shared" si="5"/>
        <v>20.193100000000001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>
      <c r="A63" s="25">
        <v>13</v>
      </c>
      <c r="B63" s="55">
        <f>HLOOKUP($F$25,'OOB-barema''s geind.-waarden'!$B$1:$BL$47,'andere basisgegevens'!H15,FALSE)+'andere basisgegevens'!$B$12</f>
        <v>3352</v>
      </c>
      <c r="C63" s="50" t="str">
        <f t="shared" si="6"/>
        <v xml:space="preserve"> </v>
      </c>
      <c r="D63" s="55">
        <f>HLOOKUP($F$33,'doelbarema''s geïndex.-waarden'!$B$1:$S$47,'andere basisgegevens'!H15,FALSE)</f>
        <v>3604.44</v>
      </c>
      <c r="E63" s="50" t="str">
        <f t="shared" si="0"/>
        <v xml:space="preserve"> </v>
      </c>
      <c r="F63" s="55">
        <f t="shared" si="1"/>
        <v>252.44000000000005</v>
      </c>
      <c r="G63" s="59">
        <f>ROUND((F63*'andere basisgegevens'!$B$23),2)</f>
        <v>46.07</v>
      </c>
      <c r="H63" s="44" t="str">
        <f t="shared" si="2"/>
        <v xml:space="preserve"> </v>
      </c>
      <c r="I63" s="44" t="str">
        <f>IF($F$41&lt;1,(ROUND((H63*'andere basisgegevens'!$B$23),2))," ")</f>
        <v xml:space="preserve"> </v>
      </c>
      <c r="J63" s="45">
        <f t="shared" si="3"/>
        <v>3398.07</v>
      </c>
      <c r="K63" s="45" t="str">
        <f t="shared" si="4"/>
        <v xml:space="preserve"> </v>
      </c>
      <c r="L63" s="46">
        <f t="shared" si="5"/>
        <v>20.636099999999999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>
      <c r="A64" s="25">
        <v>14</v>
      </c>
      <c r="B64" s="55">
        <f>HLOOKUP($F$25,'OOB-barema''s geind.-waarden'!$B$1:$BL$47,'andere basisgegevens'!H16,FALSE)+'andere basisgegevens'!$B$12</f>
        <v>3352</v>
      </c>
      <c r="C64" s="50" t="str">
        <f t="shared" si="6"/>
        <v xml:space="preserve"> </v>
      </c>
      <c r="D64" s="55">
        <f>HLOOKUP($F$33,'doelbarema''s geïndex.-waarden'!$B$1:$S$47,'andere basisgegevens'!H16,FALSE)</f>
        <v>3651.53</v>
      </c>
      <c r="E64" s="50" t="str">
        <f t="shared" si="0"/>
        <v xml:space="preserve"> </v>
      </c>
      <c r="F64" s="55">
        <f t="shared" si="1"/>
        <v>299.5300000000002</v>
      </c>
      <c r="G64" s="59">
        <f>ROUND((F64*'andere basisgegevens'!$B$23),2)</f>
        <v>54.66</v>
      </c>
      <c r="H64" s="44" t="str">
        <f t="shared" si="2"/>
        <v xml:space="preserve"> </v>
      </c>
      <c r="I64" s="44" t="str">
        <f>IF($F$41&lt;1,(ROUND((H64*'andere basisgegevens'!$B$23),2))," ")</f>
        <v xml:space="preserve"> </v>
      </c>
      <c r="J64" s="45">
        <f t="shared" si="3"/>
        <v>3406.66</v>
      </c>
      <c r="K64" s="45" t="str">
        <f t="shared" si="4"/>
        <v xml:space="preserve"> </v>
      </c>
      <c r="L64" s="46">
        <f t="shared" si="5"/>
        <v>20.688199999999998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>
      <c r="A65" s="25">
        <v>15</v>
      </c>
      <c r="B65" s="55">
        <f>HLOOKUP($F$25,'OOB-barema''s geind.-waarden'!$B$1:$BL$47,'andere basisgegevens'!H17,FALSE)+'andere basisgegevens'!$B$12</f>
        <v>3430.02</v>
      </c>
      <c r="C65" s="50" t="str">
        <f t="shared" si="6"/>
        <v xml:space="preserve"> </v>
      </c>
      <c r="D65" s="55">
        <f>HLOOKUP($F$33,'doelbarema''s geïndex.-waarden'!$B$1:$S$47,'andere basisgegevens'!H17,FALSE)</f>
        <v>3695.66</v>
      </c>
      <c r="E65" s="50" t="str">
        <f t="shared" si="0"/>
        <v xml:space="preserve"> </v>
      </c>
      <c r="F65" s="55">
        <f t="shared" si="1"/>
        <v>265.63999999999987</v>
      </c>
      <c r="G65" s="59">
        <f>ROUND((F65*'andere basisgegevens'!$B$23),2)</f>
        <v>48.48</v>
      </c>
      <c r="H65" s="44" t="str">
        <f t="shared" si="2"/>
        <v xml:space="preserve"> </v>
      </c>
      <c r="I65" s="44" t="str">
        <f>IF($F$41&lt;1,(ROUND((H65*'andere basisgegevens'!$B$23),2))," ")</f>
        <v xml:space="preserve"> </v>
      </c>
      <c r="J65" s="45">
        <f t="shared" si="3"/>
        <v>3478.5</v>
      </c>
      <c r="K65" s="45" t="str">
        <f t="shared" si="4"/>
        <v xml:space="preserve"> </v>
      </c>
      <c r="L65" s="46">
        <f t="shared" si="5"/>
        <v>21.124500000000001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>
      <c r="A66" s="25">
        <v>16</v>
      </c>
      <c r="B66" s="55">
        <f>HLOOKUP($F$25,'OOB-barema''s geind.-waarden'!$B$1:$BL$47,'andere basisgegevens'!H18,FALSE)+'andere basisgegevens'!$B$12</f>
        <v>3698.75</v>
      </c>
      <c r="C66" s="50" t="str">
        <f t="shared" si="6"/>
        <v xml:space="preserve"> </v>
      </c>
      <c r="D66" s="55">
        <f>HLOOKUP($F$33,'doelbarema''s geïndex.-waarden'!$B$1:$S$47,'andere basisgegevens'!H18,FALSE)</f>
        <v>3741.57</v>
      </c>
      <c r="E66" s="50" t="str">
        <f t="shared" si="0"/>
        <v xml:space="preserve"> </v>
      </c>
      <c r="F66" s="55">
        <f t="shared" si="1"/>
        <v>42.820000000000164</v>
      </c>
      <c r="G66" s="59">
        <f>ROUND((F66*'andere basisgegevens'!$B$23),2)</f>
        <v>7.81</v>
      </c>
      <c r="H66" s="44" t="str">
        <f t="shared" si="2"/>
        <v xml:space="preserve"> </v>
      </c>
      <c r="I66" s="44" t="str">
        <f>IF($F$41&lt;1,(ROUND((H66*'andere basisgegevens'!$B$23),2))," ")</f>
        <v xml:space="preserve"> </v>
      </c>
      <c r="J66" s="45">
        <f t="shared" si="3"/>
        <v>3706.56</v>
      </c>
      <c r="K66" s="45" t="str">
        <f t="shared" si="4"/>
        <v xml:space="preserve"> </v>
      </c>
      <c r="L66" s="46">
        <f t="shared" si="5"/>
        <v>22.509499999999999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>
      <c r="A67" s="25">
        <v>17</v>
      </c>
      <c r="B67" s="55">
        <f>HLOOKUP($F$25,'OOB-barema''s geind.-waarden'!$B$1:$BL$47,'andere basisgegevens'!H19,FALSE)+'andere basisgegevens'!$B$12</f>
        <v>3776.77</v>
      </c>
      <c r="C67" s="50" t="str">
        <f t="shared" si="6"/>
        <v xml:space="preserve"> </v>
      </c>
      <c r="D67" s="55">
        <f>HLOOKUP($F$33,'doelbarema''s geïndex.-waarden'!$B$1:$S$47,'andere basisgegevens'!H19,FALSE)</f>
        <v>3784.56</v>
      </c>
      <c r="E67" s="50" t="str">
        <f t="shared" si="0"/>
        <v xml:space="preserve"> </v>
      </c>
      <c r="F67" s="55">
        <f t="shared" si="1"/>
        <v>7.7899999999999636</v>
      </c>
      <c r="G67" s="59">
        <f>ROUND((F67*'andere basisgegevens'!$B$23),2)</f>
        <v>1.42</v>
      </c>
      <c r="H67" s="44" t="str">
        <f t="shared" si="2"/>
        <v xml:space="preserve"> </v>
      </c>
      <c r="I67" s="44" t="str">
        <f>IF($F$41&lt;1,(ROUND((H67*'andere basisgegevens'!$B$23),2))," ")</f>
        <v xml:space="preserve"> </v>
      </c>
      <c r="J67" s="45">
        <f t="shared" si="3"/>
        <v>3778.19</v>
      </c>
      <c r="K67" s="45" t="str">
        <f t="shared" si="4"/>
        <v xml:space="preserve"> </v>
      </c>
      <c r="L67" s="46">
        <f t="shared" si="5"/>
        <v>22.944500000000001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>
      <c r="A68" s="25">
        <v>18</v>
      </c>
      <c r="B68" s="55">
        <f>HLOOKUP($F$25,'OOB-barema''s geind.-waarden'!$B$1:$BL$47,'andere basisgegevens'!H20,FALSE)+'andere basisgegevens'!$B$12</f>
        <v>3776.77</v>
      </c>
      <c r="C68" s="50" t="str">
        <f t="shared" si="6"/>
        <v xml:space="preserve"> </v>
      </c>
      <c r="D68" s="55">
        <f>HLOOKUP($F$33,'doelbarema''s geïndex.-waarden'!$B$1:$S$47,'andere basisgegevens'!H20,FALSE)</f>
        <v>3824.79</v>
      </c>
      <c r="E68" s="50" t="str">
        <f t="shared" si="0"/>
        <v xml:space="preserve"> </v>
      </c>
      <c r="F68" s="55">
        <f t="shared" si="1"/>
        <v>48.019999999999982</v>
      </c>
      <c r="G68" s="59">
        <f>ROUND((F68*'andere basisgegevens'!$B$23),2)</f>
        <v>8.76</v>
      </c>
      <c r="H68" s="44" t="str">
        <f t="shared" si="2"/>
        <v xml:space="preserve"> </v>
      </c>
      <c r="I68" s="44" t="str">
        <f>IF($F$41&lt;1,(ROUND((H68*'andere basisgegevens'!$B$23),2))," ")</f>
        <v xml:space="preserve"> </v>
      </c>
      <c r="J68" s="45">
        <f t="shared" si="3"/>
        <v>3785.53</v>
      </c>
      <c r="K68" s="45" t="str">
        <f t="shared" si="4"/>
        <v xml:space="preserve"> </v>
      </c>
      <c r="L68" s="46">
        <f t="shared" si="5"/>
        <v>22.989000000000001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>
      <c r="A69" s="25">
        <v>19</v>
      </c>
      <c r="B69" s="55">
        <f>HLOOKUP($F$25,'OOB-barema''s geind.-waarden'!$B$1:$BL$47,'andere basisgegevens'!H21,FALSE)+'andere basisgegevens'!$B$12</f>
        <v>3854.78</v>
      </c>
      <c r="C69" s="50" t="str">
        <f t="shared" si="6"/>
        <v xml:space="preserve"> </v>
      </c>
      <c r="D69" s="55">
        <f>HLOOKUP($F$33,'doelbarema''s geïndex.-waarden'!$B$1:$S$47,'andere basisgegevens'!H21,FALSE)</f>
        <v>3862.38</v>
      </c>
      <c r="E69" s="50" t="str">
        <f t="shared" si="0"/>
        <v xml:space="preserve"> </v>
      </c>
      <c r="F69" s="55">
        <f t="shared" si="1"/>
        <v>7.5999999999999091</v>
      </c>
      <c r="G69" s="59">
        <f>ROUND((F69*'andere basisgegevens'!$B$23),2)</f>
        <v>1.39</v>
      </c>
      <c r="H69" s="44" t="str">
        <f t="shared" si="2"/>
        <v xml:space="preserve"> </v>
      </c>
      <c r="I69" s="44" t="str">
        <f>IF($F$41&lt;1,(ROUND((H69*'andere basisgegevens'!$B$23),2))," ")</f>
        <v xml:space="preserve"> </v>
      </c>
      <c r="J69" s="45">
        <f t="shared" si="3"/>
        <v>3856.17</v>
      </c>
      <c r="K69" s="45" t="str">
        <f t="shared" si="4"/>
        <v xml:space="preserve"> </v>
      </c>
      <c r="L69" s="46">
        <f t="shared" si="5"/>
        <v>23.417999999999999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>
      <c r="A70" s="25">
        <v>20</v>
      </c>
      <c r="B70" s="55">
        <f>HLOOKUP($F$25,'OOB-barema''s geind.-waarden'!$B$1:$BL$47,'andere basisgegevens'!H22,FALSE)+'andere basisgegevens'!$B$12</f>
        <v>3854.78</v>
      </c>
      <c r="C70" s="50" t="str">
        <f t="shared" si="6"/>
        <v xml:space="preserve"> </v>
      </c>
      <c r="D70" s="55">
        <f>HLOOKUP($F$33,'doelbarema''s geïndex.-waarden'!$B$1:$S$47,'andere basisgegevens'!H22,FALSE)</f>
        <v>3897.51</v>
      </c>
      <c r="E70" s="50" t="str">
        <f t="shared" si="0"/>
        <v xml:space="preserve"> </v>
      </c>
      <c r="F70" s="55">
        <f t="shared" si="1"/>
        <v>42.730000000000018</v>
      </c>
      <c r="G70" s="59">
        <f>ROUND((F70*'andere basisgegevens'!$B$23),2)</f>
        <v>7.8</v>
      </c>
      <c r="H70" s="44" t="str">
        <f t="shared" si="2"/>
        <v xml:space="preserve"> </v>
      </c>
      <c r="I70" s="44" t="str">
        <f>IF($F$41&lt;1,(ROUND((H70*'andere basisgegevens'!$B$23),2))," ")</f>
        <v xml:space="preserve"> </v>
      </c>
      <c r="J70" s="45">
        <f t="shared" si="3"/>
        <v>3862.5800000000004</v>
      </c>
      <c r="K70" s="45" t="str">
        <f t="shared" si="4"/>
        <v xml:space="preserve"> </v>
      </c>
      <c r="L70" s="46">
        <f t="shared" si="5"/>
        <v>23.457000000000001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>
      <c r="A71" s="25">
        <v>21</v>
      </c>
      <c r="B71" s="55">
        <f>HLOOKUP($F$25,'OOB-barema''s geind.-waarden'!$B$1:$BL$47,'andere basisgegevens'!H23,FALSE)+'andere basisgegevens'!$B$12</f>
        <v>3932.8</v>
      </c>
      <c r="C71" s="50" t="str">
        <f t="shared" si="6"/>
        <v xml:space="preserve"> </v>
      </c>
      <c r="D71" s="55">
        <f>HLOOKUP($F$33,'doelbarema''s geïndex.-waarden'!$B$1:$S$47,'andere basisgegevens'!H23,FALSE)</f>
        <v>3930.29</v>
      </c>
      <c r="E71" s="50" t="str">
        <f t="shared" si="0"/>
        <v xml:space="preserve"> </v>
      </c>
      <c r="F71" s="55">
        <f t="shared" si="1"/>
        <v>-2.5100000000002183</v>
      </c>
      <c r="G71" s="59">
        <f>ROUND((F71*'andere basisgegevens'!$B$23),2)</f>
        <v>-0.46</v>
      </c>
      <c r="H71" s="44" t="str">
        <f t="shared" si="2"/>
        <v xml:space="preserve"> </v>
      </c>
      <c r="I71" s="44" t="str">
        <f>IF($F$41&lt;1,(ROUND((H71*'andere basisgegevens'!$B$23),2))," ")</f>
        <v xml:space="preserve"> </v>
      </c>
      <c r="J71" s="45">
        <f t="shared" si="3"/>
        <v>3930.29</v>
      </c>
      <c r="K71" s="45" t="str">
        <f t="shared" si="4"/>
        <v xml:space="preserve"> </v>
      </c>
      <c r="L71" s="46">
        <f t="shared" si="5"/>
        <v>23.868200000000002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>
      <c r="A72" s="25">
        <v>22</v>
      </c>
      <c r="B72" s="55">
        <f>HLOOKUP($F$25,'OOB-barema''s geind.-waarden'!$B$1:$BL$47,'andere basisgegevens'!H24,FALSE)+'andere basisgegevens'!$B$12</f>
        <v>3932.8</v>
      </c>
      <c r="C72" s="50" t="str">
        <f t="shared" si="6"/>
        <v xml:space="preserve"> </v>
      </c>
      <c r="D72" s="55">
        <f>HLOOKUP($F$33,'doelbarema''s geïndex.-waarden'!$B$1:$S$47,'andere basisgegevens'!H24,FALSE)</f>
        <v>3960.88</v>
      </c>
      <c r="E72" s="50" t="str">
        <f t="shared" si="0"/>
        <v xml:space="preserve"> </v>
      </c>
      <c r="F72" s="55">
        <f t="shared" si="1"/>
        <v>28.079999999999927</v>
      </c>
      <c r="G72" s="59">
        <f>ROUND((F72*'andere basisgegevens'!$B$23),2)</f>
        <v>5.12</v>
      </c>
      <c r="H72" s="44" t="str">
        <f t="shared" si="2"/>
        <v xml:space="preserve"> </v>
      </c>
      <c r="I72" s="44" t="str">
        <f>IF($F$41&lt;1,(ROUND((H72*'andere basisgegevens'!$B$23),2))," ")</f>
        <v xml:space="preserve"> </v>
      </c>
      <c r="J72" s="45">
        <f t="shared" si="3"/>
        <v>3937.92</v>
      </c>
      <c r="K72" s="45" t="str">
        <f t="shared" si="4"/>
        <v xml:space="preserve"> </v>
      </c>
      <c r="L72" s="46">
        <f t="shared" si="5"/>
        <v>23.9145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>
      <c r="A73" s="25">
        <v>23</v>
      </c>
      <c r="B73" s="55">
        <f>HLOOKUP($F$25,'OOB-barema''s geind.-waarden'!$B$1:$BL$47,'andere basisgegevens'!H25,FALSE)+'andere basisgegevens'!$B$12</f>
        <v>4010.82</v>
      </c>
      <c r="C73" s="50" t="str">
        <f t="shared" si="6"/>
        <v xml:space="preserve"> </v>
      </c>
      <c r="D73" s="55">
        <f>HLOOKUP($F$33,'doelbarema''s geïndex.-waarden'!$B$1:$S$47,'andere basisgegevens'!H25,FALSE)</f>
        <v>3989.38</v>
      </c>
      <c r="E73" s="50" t="str">
        <f t="shared" si="0"/>
        <v xml:space="preserve"> </v>
      </c>
      <c r="F73" s="55">
        <f t="shared" si="1"/>
        <v>-21.440000000000055</v>
      </c>
      <c r="G73" s="59">
        <f>ROUND((F73*'andere basisgegevens'!$B$23),2)</f>
        <v>-3.91</v>
      </c>
      <c r="H73" s="44" t="str">
        <f t="shared" si="2"/>
        <v xml:space="preserve"> </v>
      </c>
      <c r="I73" s="44" t="str">
        <f>IF($F$41&lt;1,(ROUND((H73*'andere basisgegevens'!$B$23),2))," ")</f>
        <v xml:space="preserve"> </v>
      </c>
      <c r="J73" s="45">
        <f t="shared" si="3"/>
        <v>3989.38</v>
      </c>
      <c r="K73" s="45" t="str">
        <f t="shared" si="4"/>
        <v xml:space="preserve"> </v>
      </c>
      <c r="L73" s="46">
        <f t="shared" si="5"/>
        <v>24.227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>
      <c r="A74" s="25">
        <v>24</v>
      </c>
      <c r="B74" s="55">
        <f>HLOOKUP($F$25,'OOB-barema''s geind.-waarden'!$B$1:$BL$47,'andere basisgegevens'!H26,FALSE)+'andere basisgegevens'!$B$12</f>
        <v>4010.82</v>
      </c>
      <c r="C74" s="50" t="str">
        <f t="shared" si="6"/>
        <v xml:space="preserve"> </v>
      </c>
      <c r="D74" s="55">
        <f>HLOOKUP($F$33,'doelbarema''s geïndex.-waarden'!$B$1:$S$47,'andere basisgegevens'!H26,FALSE)</f>
        <v>4015.94</v>
      </c>
      <c r="E74" s="50" t="str">
        <f t="shared" si="0"/>
        <v xml:space="preserve"> </v>
      </c>
      <c r="F74" s="55">
        <f t="shared" si="1"/>
        <v>5.1199999999998909</v>
      </c>
      <c r="G74" s="59">
        <f>ROUND((F74*'andere basisgegevens'!$B$23),2)</f>
        <v>0.93</v>
      </c>
      <c r="H74" s="44" t="str">
        <f t="shared" si="2"/>
        <v xml:space="preserve"> </v>
      </c>
      <c r="I74" s="44" t="str">
        <f>IF($F$41&lt;1,(ROUND((H74*'andere basisgegevens'!$B$23),2))," ")</f>
        <v xml:space="preserve"> </v>
      </c>
      <c r="J74" s="45">
        <f t="shared" si="3"/>
        <v>4011.75</v>
      </c>
      <c r="K74" s="45" t="str">
        <f t="shared" si="4"/>
        <v xml:space="preserve"> </v>
      </c>
      <c r="L74" s="46">
        <f t="shared" si="5"/>
        <v>24.3629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>
      <c r="A75" s="25">
        <v>25</v>
      </c>
      <c r="B75" s="55">
        <f>HLOOKUP($F$25,'OOB-barema''s geind.-waarden'!$B$1:$BL$47,'andere basisgegevens'!H27,FALSE)+'andere basisgegevens'!$B$12</f>
        <v>4088.83</v>
      </c>
      <c r="C75" s="50" t="str">
        <f t="shared" si="6"/>
        <v xml:space="preserve"> </v>
      </c>
      <c r="D75" s="55">
        <f>HLOOKUP($F$33,'doelbarema''s geïndex.-waarden'!$B$1:$S$47,'andere basisgegevens'!H27,FALSE)</f>
        <v>4040.68</v>
      </c>
      <c r="E75" s="50" t="str">
        <f t="shared" si="0"/>
        <v xml:space="preserve"> </v>
      </c>
      <c r="F75" s="55">
        <f t="shared" si="1"/>
        <v>-48.150000000000091</v>
      </c>
      <c r="G75" s="59">
        <f>ROUND((F75*'andere basisgegevens'!$B$23),2)</f>
        <v>-8.7899999999999991</v>
      </c>
      <c r="H75" s="44" t="str">
        <f t="shared" si="2"/>
        <v xml:space="preserve"> </v>
      </c>
      <c r="I75" s="44" t="str">
        <f>IF($F$41&lt;1,(ROUND((H75*'andere basisgegevens'!$B$23),2))," ")</f>
        <v xml:space="preserve"> </v>
      </c>
      <c r="J75" s="45">
        <f t="shared" si="3"/>
        <v>4040.68</v>
      </c>
      <c r="K75" s="45" t="str">
        <f t="shared" si="4"/>
        <v xml:space="preserve"> </v>
      </c>
      <c r="L75" s="46">
        <f t="shared" si="5"/>
        <v>24.538499999999999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>
      <c r="A76" s="25">
        <v>26</v>
      </c>
      <c r="B76" s="55">
        <f>HLOOKUP($F$25,'OOB-barema''s geind.-waarden'!$B$1:$BL$47,'andere basisgegevens'!H28,FALSE)+'andere basisgegevens'!$B$12</f>
        <v>4088.83</v>
      </c>
      <c r="C76" s="50" t="str">
        <f t="shared" si="6"/>
        <v xml:space="preserve"> </v>
      </c>
      <c r="D76" s="55">
        <f>HLOOKUP($F$33,'doelbarema''s geïndex.-waarden'!$B$1:$S$47,'andere basisgegevens'!H28,FALSE)</f>
        <v>4063.7</v>
      </c>
      <c r="E76" s="50" t="str">
        <f t="shared" si="0"/>
        <v xml:space="preserve"> </v>
      </c>
      <c r="F76" s="55">
        <f t="shared" si="1"/>
        <v>-25.130000000000109</v>
      </c>
      <c r="G76" s="59">
        <f>ROUND((F76*'andere basisgegevens'!$B$23),2)</f>
        <v>-4.59</v>
      </c>
      <c r="H76" s="44" t="str">
        <f t="shared" si="2"/>
        <v xml:space="preserve"> </v>
      </c>
      <c r="I76" s="44" t="str">
        <f>IF($F$41&lt;1,(ROUND((H76*'andere basisgegevens'!$B$23),2))," ")</f>
        <v xml:space="preserve"> </v>
      </c>
      <c r="J76" s="45">
        <f t="shared" si="3"/>
        <v>4063.7</v>
      </c>
      <c r="K76" s="45" t="str">
        <f t="shared" si="4"/>
        <v xml:space="preserve"> </v>
      </c>
      <c r="L76" s="46">
        <f t="shared" si="5"/>
        <v>24.6783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>
      <c r="A77" s="25">
        <v>27</v>
      </c>
      <c r="B77" s="55">
        <f>HLOOKUP($F$25,'OOB-barema''s geind.-waarden'!$B$1:$BL$47,'andere basisgegevens'!H29,FALSE)+'andere basisgegevens'!$B$12</f>
        <v>4166.8500000000004</v>
      </c>
      <c r="C77" s="50" t="str">
        <f t="shared" si="6"/>
        <v xml:space="preserve"> </v>
      </c>
      <c r="D77" s="55">
        <f>HLOOKUP($F$33,'doelbarema''s geïndex.-waarden'!$B$1:$S$47,'andere basisgegevens'!H29,FALSE)</f>
        <v>4085.11</v>
      </c>
      <c r="E77" s="50" t="str">
        <f t="shared" si="0"/>
        <v xml:space="preserve"> </v>
      </c>
      <c r="F77" s="55">
        <f t="shared" si="1"/>
        <v>-81.740000000000236</v>
      </c>
      <c r="G77" s="59">
        <f>ROUND((F77*'andere basisgegevens'!$B$23),2)</f>
        <v>-14.92</v>
      </c>
      <c r="H77" s="44" t="str">
        <f t="shared" si="2"/>
        <v xml:space="preserve"> </v>
      </c>
      <c r="I77" s="44" t="str">
        <f>IF($F$41&lt;1,(ROUND((H77*'andere basisgegevens'!$B$23),2))," ")</f>
        <v xml:space="preserve"> </v>
      </c>
      <c r="J77" s="45">
        <f t="shared" si="3"/>
        <v>4085.11</v>
      </c>
      <c r="K77" s="45" t="str">
        <f t="shared" si="4"/>
        <v xml:space="preserve"> </v>
      </c>
      <c r="L77" s="46">
        <f t="shared" si="5"/>
        <v>24.808399999999999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>
      <c r="A78" s="25">
        <v>28</v>
      </c>
      <c r="B78" s="55">
        <f>HLOOKUP($F$25,'OOB-barema''s geind.-waarden'!$B$1:$BL$47,'andere basisgegevens'!H30,FALSE)+'andere basisgegevens'!$B$12</f>
        <v>4166.8500000000004</v>
      </c>
      <c r="C78" s="50" t="str">
        <f t="shared" si="6"/>
        <v xml:space="preserve"> </v>
      </c>
      <c r="D78" s="55">
        <f>HLOOKUP($F$33,'doelbarema''s geïndex.-waarden'!$B$1:$S$47,'andere basisgegevens'!H30,FALSE)</f>
        <v>4105.0200000000004</v>
      </c>
      <c r="E78" s="50" t="str">
        <f t="shared" si="0"/>
        <v xml:space="preserve"> </v>
      </c>
      <c r="F78" s="55">
        <f t="shared" si="1"/>
        <v>-61.829999999999927</v>
      </c>
      <c r="G78" s="59">
        <f>ROUND((F78*'andere basisgegevens'!$B$23),2)</f>
        <v>-11.28</v>
      </c>
      <c r="H78" s="44" t="str">
        <f t="shared" si="2"/>
        <v xml:space="preserve"> </v>
      </c>
      <c r="I78" s="44" t="str">
        <f>IF($F$41&lt;1,(ROUND((H78*'andere basisgegevens'!$B$23),2))," ")</f>
        <v xml:space="preserve"> </v>
      </c>
      <c r="J78" s="45">
        <f t="shared" si="3"/>
        <v>4105.0200000000004</v>
      </c>
      <c r="K78" s="45" t="str">
        <f t="shared" si="4"/>
        <v xml:space="preserve"> </v>
      </c>
      <c r="L78" s="46">
        <f t="shared" si="5"/>
        <v>24.929300000000001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>
      <c r="A79" s="25">
        <v>29</v>
      </c>
      <c r="B79" s="55">
        <f>HLOOKUP($F$25,'OOB-barema''s geind.-waarden'!$B$1:$BL$47,'andere basisgegevens'!H31,FALSE)+'andere basisgegevens'!$B$12</f>
        <v>4166.8500000000004</v>
      </c>
      <c r="C79" s="50" t="str">
        <f t="shared" si="6"/>
        <v xml:space="preserve"> </v>
      </c>
      <c r="D79" s="55">
        <f>HLOOKUP($F$33,'doelbarema''s geïndex.-waarden'!$B$1:$S$47,'andere basisgegevens'!H31,FALSE)</f>
        <v>4123.5200000000004</v>
      </c>
      <c r="E79" s="50" t="str">
        <f t="shared" si="0"/>
        <v xml:space="preserve"> </v>
      </c>
      <c r="F79" s="55">
        <f t="shared" si="1"/>
        <v>-43.329999999999927</v>
      </c>
      <c r="G79" s="59">
        <f>ROUND((F79*'andere basisgegevens'!$B$23),2)</f>
        <v>-7.91</v>
      </c>
      <c r="H79" s="44" t="str">
        <f t="shared" si="2"/>
        <v xml:space="preserve"> </v>
      </c>
      <c r="I79" s="44" t="str">
        <f>IF($F$41&lt;1,(ROUND((H79*'andere basisgegevens'!$B$23),2))," ")</f>
        <v xml:space="preserve"> </v>
      </c>
      <c r="J79" s="45">
        <f t="shared" si="3"/>
        <v>4123.5200000000004</v>
      </c>
      <c r="K79" s="45" t="str">
        <f t="shared" si="4"/>
        <v xml:space="preserve"> </v>
      </c>
      <c r="L79" s="46">
        <f t="shared" si="5"/>
        <v>25.041599999999999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>
      <c r="A80" s="25">
        <v>30</v>
      </c>
      <c r="B80" s="55">
        <f>HLOOKUP($F$25,'OOB-barema''s geind.-waarden'!$B$1:$BL$47,'andere basisgegevens'!H32,FALSE)+'andere basisgegevens'!$B$12</f>
        <v>4166.8500000000004</v>
      </c>
      <c r="C80" s="50" t="str">
        <f t="shared" si="6"/>
        <v xml:space="preserve"> </v>
      </c>
      <c r="D80" s="55">
        <f>HLOOKUP($F$33,'doelbarema''s geïndex.-waarden'!$B$1:$S$47,'andere basisgegevens'!H32,FALSE)</f>
        <v>4140.72</v>
      </c>
      <c r="E80" s="50" t="str">
        <f t="shared" si="0"/>
        <v xml:space="preserve"> </v>
      </c>
      <c r="F80" s="55">
        <f t="shared" si="1"/>
        <v>-26.130000000000109</v>
      </c>
      <c r="G80" s="59">
        <f>ROUND((F80*'andere basisgegevens'!$B$23),2)</f>
        <v>-4.7699999999999996</v>
      </c>
      <c r="H80" s="44" t="str">
        <f t="shared" si="2"/>
        <v xml:space="preserve"> </v>
      </c>
      <c r="I80" s="44" t="str">
        <f>IF($F$41&lt;1,(ROUND((H80*'andere basisgegevens'!$B$23),2))," ")</f>
        <v xml:space="preserve"> </v>
      </c>
      <c r="J80" s="45">
        <f t="shared" si="3"/>
        <v>4140.72</v>
      </c>
      <c r="K80" s="45" t="str">
        <f t="shared" si="4"/>
        <v xml:space="preserve"> </v>
      </c>
      <c r="L80" s="46">
        <f t="shared" si="5"/>
        <v>25.146100000000001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>
      <c r="A81" s="25">
        <v>31</v>
      </c>
      <c r="B81" s="55">
        <f>HLOOKUP($F$25,'OOB-barema''s geind.-waarden'!$B$1:$BL$47,'andere basisgegevens'!H33,FALSE)+'andere basisgegevens'!$B$12</f>
        <v>4166.8500000000004</v>
      </c>
      <c r="C81" s="50" t="str">
        <f t="shared" si="6"/>
        <v xml:space="preserve"> </v>
      </c>
      <c r="D81" s="55">
        <f>HLOOKUP($F$33,'doelbarema''s geïndex.-waarden'!$B$1:$S$47,'andere basisgegevens'!H33,FALSE)</f>
        <v>4156.6899999999996</v>
      </c>
      <c r="E81" s="50" t="str">
        <f t="shared" si="0"/>
        <v xml:space="preserve"> </v>
      </c>
      <c r="F81" s="55">
        <f t="shared" si="1"/>
        <v>-10.160000000000764</v>
      </c>
      <c r="G81" s="59">
        <f>ROUND((F81*'andere basisgegevens'!$B$23),2)</f>
        <v>-1.85</v>
      </c>
      <c r="H81" s="44" t="str">
        <f t="shared" si="2"/>
        <v xml:space="preserve"> </v>
      </c>
      <c r="I81" s="44" t="str">
        <f>IF($F$41&lt;1,(ROUND((H81*'andere basisgegevens'!$B$23),2))," ")</f>
        <v xml:space="preserve"> </v>
      </c>
      <c r="J81" s="45">
        <f t="shared" si="3"/>
        <v>4156.6899999999996</v>
      </c>
      <c r="K81" s="45" t="str">
        <f t="shared" si="4"/>
        <v xml:space="preserve"> </v>
      </c>
      <c r="L81" s="46">
        <f t="shared" si="5"/>
        <v>25.243099999999998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>
      <c r="A82" s="25">
        <v>32</v>
      </c>
      <c r="B82" s="55">
        <f>HLOOKUP($F$25,'OOB-barema''s geind.-waarden'!$B$1:$BL$47,'andere basisgegevens'!H34,FALSE)+'andere basisgegevens'!$B$12</f>
        <v>4166.8500000000004</v>
      </c>
      <c r="C82" s="50" t="str">
        <f t="shared" si="6"/>
        <v xml:space="preserve"> </v>
      </c>
      <c r="D82" s="55">
        <f>HLOOKUP($F$33,'doelbarema''s geïndex.-waarden'!$B$1:$S$47,'andere basisgegevens'!H34,FALSE)</f>
        <v>4171.5200000000004</v>
      </c>
      <c r="E82" s="50" t="str">
        <f t="shared" si="0"/>
        <v xml:space="preserve"> </v>
      </c>
      <c r="F82" s="55">
        <f t="shared" si="1"/>
        <v>4.6700000000000728</v>
      </c>
      <c r="G82" s="59">
        <f>ROUND((F82*'andere basisgegevens'!$B$23),2)</f>
        <v>0.85</v>
      </c>
      <c r="H82" s="44" t="str">
        <f t="shared" si="2"/>
        <v xml:space="preserve"> </v>
      </c>
      <c r="I82" s="44" t="str">
        <f>IF($F$41&lt;1,(ROUND((H82*'andere basisgegevens'!$B$23),2))," ")</f>
        <v xml:space="preserve"> </v>
      </c>
      <c r="J82" s="45">
        <f t="shared" si="3"/>
        <v>4167.7000000000007</v>
      </c>
      <c r="K82" s="45" t="str">
        <f t="shared" si="4"/>
        <v xml:space="preserve"> </v>
      </c>
      <c r="L82" s="46">
        <f t="shared" si="5"/>
        <v>25.309899999999999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>
      <c r="A83" s="25">
        <v>33</v>
      </c>
      <c r="B83" s="55">
        <f>HLOOKUP($F$25,'OOB-barema''s geind.-waarden'!$B$1:$BL$47,'andere basisgegevens'!H35,FALSE)+'andere basisgegevens'!$B$12</f>
        <v>4166.8500000000004</v>
      </c>
      <c r="C83" s="50" t="str">
        <f t="shared" si="6"/>
        <v xml:space="preserve"> </v>
      </c>
      <c r="D83" s="55">
        <f>HLOOKUP($F$33,'doelbarema''s geïndex.-waarden'!$B$1:$S$47,'andere basisgegevens'!H35,FALSE)</f>
        <v>4185.29</v>
      </c>
      <c r="E83" s="50" t="str">
        <f t="shared" si="0"/>
        <v xml:space="preserve"> </v>
      </c>
      <c r="F83" s="55">
        <f t="shared" si="1"/>
        <v>18.4399999999996</v>
      </c>
      <c r="G83" s="59">
        <f>ROUND((F83*'andere basisgegevens'!$B$23),2)</f>
        <v>3.37</v>
      </c>
      <c r="H83" s="44" t="str">
        <f t="shared" si="2"/>
        <v xml:space="preserve"> </v>
      </c>
      <c r="I83" s="44" t="str">
        <f>IF($F$41&lt;1,(ROUND((H83*'andere basisgegevens'!$B$23),2))," ")</f>
        <v xml:space="preserve"> </v>
      </c>
      <c r="J83" s="45">
        <f t="shared" si="3"/>
        <v>4170.22</v>
      </c>
      <c r="K83" s="45" t="str">
        <f t="shared" si="4"/>
        <v xml:space="preserve"> </v>
      </c>
      <c r="L83" s="46">
        <f t="shared" si="5"/>
        <v>25.325199999999999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>
      <c r="A84" s="25">
        <v>34</v>
      </c>
      <c r="B84" s="55">
        <f>HLOOKUP($F$25,'OOB-barema''s geind.-waarden'!$B$1:$BL$47,'andere basisgegevens'!H36,FALSE)+'andere basisgegevens'!$B$12</f>
        <v>4166.8500000000004</v>
      </c>
      <c r="C84" s="50" t="str">
        <f t="shared" si="6"/>
        <v xml:space="preserve"> </v>
      </c>
      <c r="D84" s="55">
        <f>HLOOKUP($F$33,'doelbarema''s geïndex.-waarden'!$B$1:$S$47,'andere basisgegevens'!H36,FALSE)</f>
        <v>4198.08</v>
      </c>
      <c r="E84" s="50" t="str">
        <f t="shared" si="0"/>
        <v xml:space="preserve"> </v>
      </c>
      <c r="F84" s="55">
        <f t="shared" si="1"/>
        <v>31.229999999999563</v>
      </c>
      <c r="G84" s="59">
        <f>ROUND((F84*'andere basisgegevens'!$B$23),2)</f>
        <v>5.7</v>
      </c>
      <c r="H84" s="44" t="str">
        <f t="shared" si="2"/>
        <v xml:space="preserve"> </v>
      </c>
      <c r="I84" s="44" t="str">
        <f>IF($F$41&lt;1,(ROUND((H84*'andere basisgegevens'!$B$23),2))," ")</f>
        <v xml:space="preserve"> </v>
      </c>
      <c r="J84" s="45">
        <f t="shared" si="3"/>
        <v>4172.55</v>
      </c>
      <c r="K84" s="45" t="str">
        <f t="shared" si="4"/>
        <v xml:space="preserve"> </v>
      </c>
      <c r="L84" s="46">
        <f t="shared" si="5"/>
        <v>25.339400000000001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>
      <c r="A85" s="25">
        <v>35</v>
      </c>
      <c r="B85" s="55">
        <f>HLOOKUP($F$25,'OOB-barema''s geind.-waarden'!$B$1:$BL$47,'andere basisgegevens'!H37,FALSE)+'andere basisgegevens'!$B$12</f>
        <v>4166.8500000000004</v>
      </c>
      <c r="C85" s="50" t="str">
        <f t="shared" si="6"/>
        <v xml:space="preserve"> </v>
      </c>
      <c r="D85" s="55">
        <f>HLOOKUP($F$33,'doelbarema''s geïndex.-waarden'!$B$1:$S$47,'andere basisgegevens'!H37,FALSE)</f>
        <v>4209.93</v>
      </c>
      <c r="E85" s="50" t="str">
        <f t="shared" si="0"/>
        <v xml:space="preserve"> </v>
      </c>
      <c r="F85" s="55">
        <f t="shared" si="1"/>
        <v>43.079999999999927</v>
      </c>
      <c r="G85" s="59">
        <f>ROUND((F85*'andere basisgegevens'!$B$23),2)</f>
        <v>7.86</v>
      </c>
      <c r="H85" s="44" t="str">
        <f t="shared" si="2"/>
        <v xml:space="preserve"> </v>
      </c>
      <c r="I85" s="44" t="str">
        <f>IF($F$41&lt;1,(ROUND((H85*'andere basisgegevens'!$B$23),2))," ")</f>
        <v xml:space="preserve"> </v>
      </c>
      <c r="J85" s="45">
        <f t="shared" si="3"/>
        <v>4174.71</v>
      </c>
      <c r="K85" s="45" t="str">
        <f t="shared" si="4"/>
        <v xml:space="preserve"> </v>
      </c>
      <c r="L85" s="46">
        <f t="shared" si="5"/>
        <v>25.352499999999999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>
      <c r="A86" s="25">
        <v>36</v>
      </c>
      <c r="B86" s="55">
        <f>HLOOKUP($F$25,'OOB-barema''s geind.-waarden'!$B$1:$BL$47,'andere basisgegevens'!H38,FALSE)+'andere basisgegevens'!$B$12</f>
        <v>4166.8500000000004</v>
      </c>
      <c r="C86" s="50" t="str">
        <f t="shared" si="6"/>
        <v xml:space="preserve"> </v>
      </c>
      <c r="D86" s="55">
        <f>HLOOKUP($F$33,'doelbarema''s geïndex.-waarden'!$B$1:$S$47,'andere basisgegevens'!H38,FALSE)</f>
        <v>4209.93</v>
      </c>
      <c r="E86" s="50" t="str">
        <f t="shared" si="0"/>
        <v xml:space="preserve"> </v>
      </c>
      <c r="F86" s="55">
        <f t="shared" si="1"/>
        <v>43.079999999999927</v>
      </c>
      <c r="G86" s="59">
        <f>ROUND((F86*'andere basisgegevens'!$B$23),2)</f>
        <v>7.86</v>
      </c>
      <c r="H86" s="44" t="str">
        <f t="shared" si="2"/>
        <v xml:space="preserve"> </v>
      </c>
      <c r="I86" s="44" t="str">
        <f>IF($F$41&lt;1,(ROUND((H86*'andere basisgegevens'!$B$23),2))," ")</f>
        <v xml:space="preserve"> </v>
      </c>
      <c r="J86" s="45">
        <f t="shared" si="3"/>
        <v>4174.71</v>
      </c>
      <c r="K86" s="45" t="str">
        <f t="shared" si="4"/>
        <v xml:space="preserve"> </v>
      </c>
      <c r="L86" s="46">
        <f t="shared" si="5"/>
        <v>25.352499999999999</v>
      </c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>
      <c r="A87" s="25">
        <v>37</v>
      </c>
      <c r="B87" s="55">
        <f>HLOOKUP($F$25,'OOB-barema''s geind.-waarden'!$B$1:$BL$47,'andere basisgegevens'!H39,FALSE)+'andere basisgegevens'!$B$12</f>
        <v>4166.8500000000004</v>
      </c>
      <c r="C87" s="50" t="str">
        <f t="shared" si="6"/>
        <v xml:space="preserve"> </v>
      </c>
      <c r="D87" s="55">
        <f>HLOOKUP($F$33,'doelbarema''s geïndex.-waarden'!$B$1:$S$47,'andere basisgegevens'!H39,FALSE)</f>
        <v>4209.93</v>
      </c>
      <c r="E87" s="50" t="str">
        <f t="shared" si="0"/>
        <v xml:space="preserve"> </v>
      </c>
      <c r="F87" s="55">
        <f t="shared" si="1"/>
        <v>43.079999999999927</v>
      </c>
      <c r="G87" s="59">
        <f>ROUND((F87*'andere basisgegevens'!$B$23),2)</f>
        <v>7.86</v>
      </c>
      <c r="H87" s="44" t="str">
        <f t="shared" si="2"/>
        <v xml:space="preserve"> </v>
      </c>
      <c r="I87" s="44" t="str">
        <f>IF($F$41&lt;1,(ROUND((H87*'andere basisgegevens'!$B$23),2))," ")</f>
        <v xml:space="preserve"> </v>
      </c>
      <c r="J87" s="45">
        <f t="shared" si="3"/>
        <v>4174.71</v>
      </c>
      <c r="K87" s="45" t="str">
        <f t="shared" si="4"/>
        <v xml:space="preserve"> </v>
      </c>
      <c r="L87" s="46">
        <f t="shared" si="5"/>
        <v>25.352499999999999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>
      <c r="A88" s="25">
        <v>38</v>
      </c>
      <c r="B88" s="55">
        <f>HLOOKUP($F$25,'OOB-barema''s geind.-waarden'!$B$1:$BL$47,'andere basisgegevens'!H40,FALSE)+'andere basisgegevens'!$B$12</f>
        <v>4166.8500000000004</v>
      </c>
      <c r="C88" s="50" t="str">
        <f t="shared" si="6"/>
        <v xml:space="preserve"> </v>
      </c>
      <c r="D88" s="55">
        <f>HLOOKUP($F$33,'doelbarema''s geïndex.-waarden'!$B$1:$S$47,'andere basisgegevens'!H40,FALSE)</f>
        <v>4209.93</v>
      </c>
      <c r="E88" s="50" t="str">
        <f t="shared" si="0"/>
        <v xml:space="preserve"> </v>
      </c>
      <c r="F88" s="55">
        <f t="shared" si="1"/>
        <v>43.079999999999927</v>
      </c>
      <c r="G88" s="59">
        <f>ROUND((F88*'andere basisgegevens'!$B$23),2)</f>
        <v>7.86</v>
      </c>
      <c r="H88" s="44" t="str">
        <f t="shared" si="2"/>
        <v xml:space="preserve"> </v>
      </c>
      <c r="I88" s="44" t="str">
        <f>IF($F$41&lt;1,(ROUND((H88*'andere basisgegevens'!$B$23),2))," ")</f>
        <v xml:space="preserve"> </v>
      </c>
      <c r="J88" s="45">
        <f t="shared" si="3"/>
        <v>4174.71</v>
      </c>
      <c r="K88" s="45" t="str">
        <f t="shared" si="4"/>
        <v xml:space="preserve"> </v>
      </c>
      <c r="L88" s="46">
        <f t="shared" si="5"/>
        <v>25.352499999999999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>
      <c r="A89" s="25">
        <v>39</v>
      </c>
      <c r="B89" s="55">
        <f>HLOOKUP($F$25,'OOB-barema''s geind.-waarden'!$B$1:$BL$47,'andere basisgegevens'!H41,FALSE)+'andere basisgegevens'!$B$12</f>
        <v>4166.8500000000004</v>
      </c>
      <c r="C89" s="50" t="str">
        <f t="shared" si="6"/>
        <v xml:space="preserve"> </v>
      </c>
      <c r="D89" s="55">
        <f>HLOOKUP($F$33,'doelbarema''s geïndex.-waarden'!$B$1:$S$47,'andere basisgegevens'!H41,FALSE)</f>
        <v>4209.93</v>
      </c>
      <c r="E89" s="50" t="str">
        <f t="shared" si="0"/>
        <v xml:space="preserve"> </v>
      </c>
      <c r="F89" s="55">
        <f t="shared" si="1"/>
        <v>43.079999999999927</v>
      </c>
      <c r="G89" s="59">
        <f>ROUND((F89*'andere basisgegevens'!$B$23),2)</f>
        <v>7.86</v>
      </c>
      <c r="H89" s="44" t="str">
        <f t="shared" si="2"/>
        <v xml:space="preserve"> </v>
      </c>
      <c r="I89" s="44" t="str">
        <f>IF($F$41&lt;1,(ROUND((H89*'andere basisgegevens'!$B$23),2))," ")</f>
        <v xml:space="preserve"> </v>
      </c>
      <c r="J89" s="45">
        <f t="shared" si="3"/>
        <v>4174.71</v>
      </c>
      <c r="K89" s="45" t="str">
        <f t="shared" si="4"/>
        <v xml:space="preserve"> </v>
      </c>
      <c r="L89" s="46">
        <f t="shared" si="5"/>
        <v>25.352499999999999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>
      <c r="A90" s="25">
        <v>40</v>
      </c>
      <c r="B90" s="55">
        <f>HLOOKUP($F$25,'OOB-barema''s geind.-waarden'!$B$1:$BL$47,'andere basisgegevens'!H42,FALSE)+'andere basisgegevens'!$B$12</f>
        <v>4166.8500000000004</v>
      </c>
      <c r="C90" s="50" t="str">
        <f t="shared" si="6"/>
        <v xml:space="preserve"> </v>
      </c>
      <c r="D90" s="55">
        <f>HLOOKUP($F$33,'doelbarema''s geïndex.-waarden'!$B$1:$S$47,'andere basisgegevens'!H42,FALSE)</f>
        <v>4209.93</v>
      </c>
      <c r="E90" s="50" t="str">
        <f t="shared" si="0"/>
        <v xml:space="preserve"> </v>
      </c>
      <c r="F90" s="55">
        <f t="shared" si="1"/>
        <v>43.079999999999927</v>
      </c>
      <c r="G90" s="59">
        <f>ROUND((F90*'andere basisgegevens'!$B$23),2)</f>
        <v>7.86</v>
      </c>
      <c r="H90" s="44" t="str">
        <f t="shared" si="2"/>
        <v xml:space="preserve"> </v>
      </c>
      <c r="I90" s="44" t="str">
        <f>IF($F$41&lt;1,(ROUND((H90*'andere basisgegevens'!$B$23),2))," ")</f>
        <v xml:space="preserve"> </v>
      </c>
      <c r="J90" s="45">
        <f t="shared" si="3"/>
        <v>4174.71</v>
      </c>
      <c r="K90" s="45" t="str">
        <f t="shared" si="4"/>
        <v xml:space="preserve"> </v>
      </c>
      <c r="L90" s="46">
        <f t="shared" si="5"/>
        <v>25.352499999999999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>
      <c r="A91" s="25">
        <v>41</v>
      </c>
      <c r="B91" s="55">
        <f>HLOOKUP($F$25,'OOB-barema''s geind.-waarden'!$B$1:$BL$47,'andere basisgegevens'!H43,FALSE)+'andere basisgegevens'!$B$12</f>
        <v>4166.8500000000004</v>
      </c>
      <c r="C91" s="50" t="str">
        <f t="shared" si="6"/>
        <v xml:space="preserve"> </v>
      </c>
      <c r="D91" s="55">
        <f>HLOOKUP($F$33,'doelbarema''s geïndex.-waarden'!$B$1:$S$47,'andere basisgegevens'!H43,FALSE)</f>
        <v>4209.93</v>
      </c>
      <c r="E91" s="50" t="str">
        <f t="shared" si="0"/>
        <v xml:space="preserve"> </v>
      </c>
      <c r="F91" s="55">
        <f t="shared" si="1"/>
        <v>43.079999999999927</v>
      </c>
      <c r="G91" s="59">
        <f>ROUND((F91*'andere basisgegevens'!$B$23),2)</f>
        <v>7.86</v>
      </c>
      <c r="H91" s="44" t="str">
        <f t="shared" si="2"/>
        <v xml:space="preserve"> </v>
      </c>
      <c r="I91" s="44" t="str">
        <f>IF($F$41&lt;1,(ROUND((H91*'andere basisgegevens'!$B$23),2))," ")</f>
        <v xml:space="preserve"> </v>
      </c>
      <c r="J91" s="45">
        <f t="shared" si="3"/>
        <v>4174.71</v>
      </c>
      <c r="K91" s="45" t="str">
        <f t="shared" si="4"/>
        <v xml:space="preserve"> </v>
      </c>
      <c r="L91" s="46">
        <f t="shared" si="5"/>
        <v>25.352499999999999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>
      <c r="A92" s="25">
        <v>42</v>
      </c>
      <c r="B92" s="55">
        <f>HLOOKUP($F$25,'OOB-barema''s geind.-waarden'!$B$1:$BL$47,'andere basisgegevens'!H44,FALSE)+'andere basisgegevens'!$B$12</f>
        <v>4166.8500000000004</v>
      </c>
      <c r="C92" s="50" t="str">
        <f t="shared" si="6"/>
        <v xml:space="preserve"> </v>
      </c>
      <c r="D92" s="55">
        <f>HLOOKUP($F$33,'doelbarema''s geïndex.-waarden'!$B$1:$S$47,'andere basisgegevens'!H44,FALSE)</f>
        <v>4209.93</v>
      </c>
      <c r="E92" s="50" t="str">
        <f t="shared" si="0"/>
        <v xml:space="preserve"> </v>
      </c>
      <c r="F92" s="55">
        <f t="shared" si="1"/>
        <v>43.079999999999927</v>
      </c>
      <c r="G92" s="59">
        <f>ROUND((F92*'andere basisgegevens'!$B$23),2)</f>
        <v>7.86</v>
      </c>
      <c r="H92" s="44" t="str">
        <f t="shared" si="2"/>
        <v xml:space="preserve"> </v>
      </c>
      <c r="I92" s="44" t="str">
        <f>IF($F$41&lt;1,(ROUND((H92*'andere basisgegevens'!$B$23),2))," ")</f>
        <v xml:space="preserve"> </v>
      </c>
      <c r="J92" s="45">
        <f t="shared" si="3"/>
        <v>4174.71</v>
      </c>
      <c r="K92" s="45" t="str">
        <f t="shared" si="4"/>
        <v xml:space="preserve"> </v>
      </c>
      <c r="L92" s="46">
        <f t="shared" si="5"/>
        <v>25.352499999999999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>
      <c r="A93" s="25">
        <v>43</v>
      </c>
      <c r="B93" s="55">
        <f>HLOOKUP($F$25,'OOB-barema''s geind.-waarden'!$B$1:$BL$47,'andere basisgegevens'!H45,FALSE)+'andere basisgegevens'!$B$12</f>
        <v>4166.8500000000004</v>
      </c>
      <c r="C93" s="50" t="str">
        <f t="shared" si="6"/>
        <v xml:space="preserve"> </v>
      </c>
      <c r="D93" s="55">
        <f>HLOOKUP($F$33,'doelbarema''s geïndex.-waarden'!$B$1:$S$47,'andere basisgegevens'!H45,FALSE)</f>
        <v>4209.93</v>
      </c>
      <c r="E93" s="50" t="str">
        <f t="shared" si="0"/>
        <v xml:space="preserve"> </v>
      </c>
      <c r="F93" s="55">
        <f t="shared" si="1"/>
        <v>43.079999999999927</v>
      </c>
      <c r="G93" s="59">
        <f>ROUND((F93*'andere basisgegevens'!$B$23),2)</f>
        <v>7.86</v>
      </c>
      <c r="H93" s="44" t="str">
        <f t="shared" si="2"/>
        <v xml:space="preserve"> </v>
      </c>
      <c r="I93" s="44" t="str">
        <f>IF($F$41&lt;1,(ROUND((H93*'andere basisgegevens'!$B$23),2))," ")</f>
        <v xml:space="preserve"> </v>
      </c>
      <c r="J93" s="45">
        <f t="shared" si="3"/>
        <v>4174.71</v>
      </c>
      <c r="K93" s="45" t="str">
        <f t="shared" si="4"/>
        <v xml:space="preserve"> </v>
      </c>
      <c r="L93" s="46">
        <f t="shared" si="5"/>
        <v>25.352499999999999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>
      <c r="A94" s="25">
        <v>44</v>
      </c>
      <c r="B94" s="55">
        <f>HLOOKUP($F$25,'OOB-barema''s geind.-waarden'!$B$1:$BL$47,'andere basisgegevens'!H46,FALSE)+'andere basisgegevens'!$B$12</f>
        <v>4166.8500000000004</v>
      </c>
      <c r="C94" s="50" t="str">
        <f t="shared" si="6"/>
        <v xml:space="preserve"> </v>
      </c>
      <c r="D94" s="55">
        <f>HLOOKUP($F$33,'doelbarema''s geïndex.-waarden'!$B$1:$S$47,'andere basisgegevens'!H46,FALSE)</f>
        <v>4209.93</v>
      </c>
      <c r="E94" s="50" t="str">
        <f t="shared" si="0"/>
        <v xml:space="preserve"> </v>
      </c>
      <c r="F94" s="55">
        <f t="shared" si="1"/>
        <v>43.079999999999927</v>
      </c>
      <c r="G94" s="59">
        <f>ROUND((F94*'andere basisgegevens'!$B$23),2)</f>
        <v>7.86</v>
      </c>
      <c r="H94" s="44" t="str">
        <f t="shared" si="2"/>
        <v xml:space="preserve"> </v>
      </c>
      <c r="I94" s="44" t="str">
        <f>IF($F$41&lt;1,(ROUND((H94*'andere basisgegevens'!$B$23),2))," ")</f>
        <v xml:space="preserve"> </v>
      </c>
      <c r="J94" s="45">
        <f t="shared" si="3"/>
        <v>4174.71</v>
      </c>
      <c r="K94" s="45" t="str">
        <f t="shared" si="4"/>
        <v xml:space="preserve"> </v>
      </c>
      <c r="L94" s="46">
        <f t="shared" si="5"/>
        <v>25.352499999999999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5.75" thickBot="1">
      <c r="A95" s="30">
        <v>45</v>
      </c>
      <c r="B95" s="56">
        <f>HLOOKUP($F$25,'OOB-barema''s geind.-waarden'!$B$1:$BL$47,'andere basisgegevens'!H47,FALSE)+'andere basisgegevens'!$B$12</f>
        <v>4166.8500000000004</v>
      </c>
      <c r="C95" s="76" t="str">
        <f t="shared" si="6"/>
        <v xml:space="preserve"> </v>
      </c>
      <c r="D95" s="56">
        <f>HLOOKUP($F$33,'doelbarema''s geïndex.-waarden'!$B$1:$S$47,'andere basisgegevens'!H47,FALSE)</f>
        <v>4209.93</v>
      </c>
      <c r="E95" s="76" t="str">
        <f t="shared" si="0"/>
        <v xml:space="preserve"> </v>
      </c>
      <c r="F95" s="56">
        <f t="shared" si="1"/>
        <v>43.079999999999927</v>
      </c>
      <c r="G95" s="60">
        <f>ROUND((F95*'andere basisgegevens'!$B$23),2)</f>
        <v>7.86</v>
      </c>
      <c r="H95" s="47" t="str">
        <f t="shared" si="2"/>
        <v xml:space="preserve"> </v>
      </c>
      <c r="I95" s="47" t="str">
        <f>IF($F$41&lt;1,(ROUND((H95*'andere basisgegevens'!$B$23),2))," ")</f>
        <v xml:space="preserve"> </v>
      </c>
      <c r="J95" s="48">
        <f t="shared" si="3"/>
        <v>4174.71</v>
      </c>
      <c r="K95" s="48" t="str">
        <f t="shared" si="4"/>
        <v xml:space="preserve"> </v>
      </c>
      <c r="L95" s="49">
        <f t="shared" si="5"/>
        <v>25.352499999999999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>
      <c r="A96" s="14"/>
      <c r="B96" s="86"/>
      <c r="C96" s="50"/>
      <c r="D96" s="86"/>
      <c r="E96" s="50"/>
      <c r="F96" s="86"/>
      <c r="G96" s="86"/>
      <c r="H96" s="50"/>
      <c r="I96" s="50"/>
      <c r="J96" s="50"/>
      <c r="K96" s="50"/>
      <c r="L96" s="50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5.75" customHeight="1">
      <c r="A97" s="98" t="s">
        <v>150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</row>
    <row r="98" spans="1:24" ht="15.7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</row>
    <row r="99" spans="1:24" ht="15.75">
      <c r="A99" s="6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5.75" customHeight="1">
      <c r="A100" s="97" t="s">
        <v>151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</row>
    <row r="101" spans="1:24" ht="15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</row>
  </sheetData>
  <sheetProtection algorithmName="SHA-512" hashValue="HcZ4Y91kqRSM6zNwudUhjZC8uJNQIentN5Cwew9uQPmlJ3kY1MntcBuoSR/1pqyZYr6IuSeszz1ixUkTrNgUbw==" saltValue="fUy62HY7bUCa5THruAxz2w==" spinCount="100000" sheet="1" objects="1" scenarios="1"/>
  <mergeCells count="18">
    <mergeCell ref="F37:I37"/>
    <mergeCell ref="L48:L49"/>
    <mergeCell ref="A100:X101"/>
    <mergeCell ref="A97:X98"/>
    <mergeCell ref="F1:T1"/>
    <mergeCell ref="F2:T2"/>
    <mergeCell ref="A47:A48"/>
    <mergeCell ref="J48:K48"/>
    <mergeCell ref="F25:G25"/>
    <mergeCell ref="F33:G33"/>
    <mergeCell ref="J47:L47"/>
    <mergeCell ref="D47:E47"/>
    <mergeCell ref="F48:G48"/>
    <mergeCell ref="F47:I47"/>
    <mergeCell ref="H48:I48"/>
    <mergeCell ref="B47:C47"/>
    <mergeCell ref="D48:E48"/>
    <mergeCell ref="B48:C48"/>
  </mergeCells>
  <hyperlinks>
    <hyperlink ref="I34" r:id="rId1" xr:uid="{00000000-0004-0000-0300-000000000000}"/>
  </hyperlinks>
  <pageMargins left="0.23622047244094491" right="0.23622047244094491" top="0.19685039370078741" bottom="0.19685039370078741" header="0.11811023622047245" footer="0.11811023622047245"/>
  <pageSetup scale="49" fitToHeight="0" orientation="landscape" r:id="rId2"/>
  <rowBreaks count="2" manualBreakCount="2">
    <brk id="43" max="16383" man="1"/>
    <brk id="101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'doelbarema''s geïndex.-waarden'!$B$1:$S$1</xm:f>
          </x14:formula1>
          <xm:sqref>F33</xm:sqref>
        </x14:dataValidation>
        <x14:dataValidation type="list" allowBlank="1" showInputMessage="1" showErrorMessage="1" xr:uid="{00000000-0002-0000-0300-000001000000}">
          <x14:formula1>
            <xm:f>'andere basisgegevens'!$D$6:$D$8</xm:f>
          </x14:formula1>
          <xm:sqref>F37</xm:sqref>
        </x14:dataValidation>
        <x14:dataValidation type="list" allowBlank="1" showInputMessage="1" showErrorMessage="1" xr:uid="{00000000-0002-0000-0300-000002000000}">
          <x14:formula1>
            <xm:f>'OOB-barema''s geind.-waarden'!$B$1:$BL$1</xm:f>
          </x14:formula1>
          <xm:sqref>F25:G25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doelbarema's geïndex.-waarden</vt:lpstr>
      <vt:lpstr>OOB-barema's geind.-waarden</vt:lpstr>
      <vt:lpstr>andere basisgegevens</vt:lpstr>
      <vt:lpstr>calcul barème IFIC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DEPONDT Wim</cp:lastModifiedBy>
  <cp:lastPrinted>2018-05-02T14:37:15Z</cp:lastPrinted>
  <dcterms:created xsi:type="dcterms:W3CDTF">2018-01-29T08:14:49Z</dcterms:created>
  <dcterms:modified xsi:type="dcterms:W3CDTF">2019-05-02T09:47:36Z</dcterms:modified>
</cp:coreProperties>
</file>