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ur20\users$\DEPONDTI\Downloads\"/>
    </mc:Choice>
  </mc:AlternateContent>
  <xr:revisionPtr revIDLastSave="0" documentId="8_{B7329B6F-5F84-45AC-B44C-9419A74EF73E}" xr6:coauthVersionLast="46" xr6:coauthVersionMax="46" xr10:uidLastSave="{00000000-0000-0000-0000-000000000000}"/>
  <bookViews>
    <workbookView xWindow="5820" yWindow="2865" windowWidth="21600" windowHeight="13185" tabRatio="760" xr2:uid="{00000000-000D-0000-FFFF-FFFF00000000}"/>
  </bookViews>
  <sheets>
    <sheet name="Inhoud" sheetId="21" r:id="rId1"/>
    <sheet name="Fasering" sheetId="1" r:id="rId2"/>
    <sheet name="L4" sheetId="4" r:id="rId3"/>
    <sheet name="L3" sheetId="23" r:id="rId4"/>
    <sheet name="L2" sheetId="24" r:id="rId5"/>
    <sheet name="A3" sheetId="25" r:id="rId6"/>
    <sheet name="A2" sheetId="26" r:id="rId7"/>
    <sheet name="A1" sheetId="28" r:id="rId8"/>
    <sheet name="B3" sheetId="29" r:id="rId9"/>
    <sheet name="B2B" sheetId="30" r:id="rId10"/>
    <sheet name="B2A" sheetId="31" r:id="rId11"/>
    <sheet name="B1C" sheetId="32" r:id="rId12"/>
    <sheet name="B1B" sheetId="33" r:id="rId13"/>
    <sheet name="MV2" sheetId="34" r:id="rId14"/>
    <sheet name="MV1" sheetId="35" r:id="rId15"/>
    <sheet name="MV1bis" sheetId="36" r:id="rId16"/>
    <sheet name="L1" sheetId="37" r:id="rId17"/>
    <sheet name="K3" sheetId="38" r:id="rId18"/>
    <sheet name="G1" sheetId="39" r:id="rId19"/>
    <sheet name="GS" sheetId="40" r:id="rId20"/>
    <sheet name="GEW" sheetId="3" r:id="rId21"/>
  </sheets>
  <definedNames>
    <definedName name="_xlnm.Print_Titles" localSheetId="7">'A1'!$A:$A</definedName>
    <definedName name="_xlnm.Print_Titles" localSheetId="6">'A2'!$A:$A</definedName>
    <definedName name="_xlnm.Print_Titles" localSheetId="5">'A3'!$A:$A</definedName>
    <definedName name="_xlnm.Print_Titles" localSheetId="12">B1B!$A:$A</definedName>
    <definedName name="_xlnm.Print_Titles" localSheetId="11">B1C!$A:$A</definedName>
    <definedName name="_xlnm.Print_Titles" localSheetId="10">B2A!$A:$A</definedName>
    <definedName name="_xlnm.Print_Titles" localSheetId="9">B2B!$A:$A</definedName>
    <definedName name="_xlnm.Print_Titles" localSheetId="8">'B3'!$A:$A</definedName>
    <definedName name="_xlnm.Print_Titles" localSheetId="18">'G1'!$A:$A</definedName>
    <definedName name="_xlnm.Print_Titles" localSheetId="19">GS!$A:$A</definedName>
    <definedName name="_xlnm.Print_Titles" localSheetId="17">'K3'!$A:$A</definedName>
    <definedName name="_xlnm.Print_Titles" localSheetId="16">'L1'!$A:$A</definedName>
    <definedName name="_xlnm.Print_Titles" localSheetId="4">'L2'!$A:$A</definedName>
    <definedName name="_xlnm.Print_Titles" localSheetId="3">'L3'!$A:$A</definedName>
    <definedName name="_xlnm.Print_Titles" localSheetId="2">'L4'!$A:$A</definedName>
    <definedName name="_xlnm.Print_Titles" localSheetId="14">'MV1'!$A:$A</definedName>
    <definedName name="_xlnm.Print_Titles" localSheetId="15">MV1bis!$A:$A</definedName>
    <definedName name="_xlnm.Print_Titles" localSheetId="13">'MV2'!$A:$A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1" l="1"/>
  <c r="D3" i="3" l="1"/>
  <c r="A11" i="40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C8" i="40"/>
  <c r="D3" i="40"/>
  <c r="C34" i="40" s="1"/>
  <c r="A11" i="39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C8" i="39"/>
  <c r="D8" i="39" s="1"/>
  <c r="D3" i="39"/>
  <c r="C25" i="39" s="1"/>
  <c r="A11" i="38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C8" i="38"/>
  <c r="D8" i="38" s="1"/>
  <c r="D3" i="38"/>
  <c r="D45" i="38" s="1"/>
  <c r="A11" i="37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C8" i="37"/>
  <c r="D8" i="37" s="1"/>
  <c r="D3" i="37"/>
  <c r="D35" i="37" s="1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11" i="36"/>
  <c r="C8" i="36"/>
  <c r="D3" i="36"/>
  <c r="D45" i="36" s="1"/>
  <c r="A11" i="35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C8" i="35"/>
  <c r="D8" i="35" s="1"/>
  <c r="D3" i="35"/>
  <c r="C19" i="35" s="1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11" i="34"/>
  <c r="C8" i="34"/>
  <c r="D8" i="34" s="1"/>
  <c r="D3" i="34"/>
  <c r="A11" i="33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C8" i="33"/>
  <c r="D8" i="33" s="1"/>
  <c r="D3" i="33"/>
  <c r="D42" i="33" s="1"/>
  <c r="A11" i="32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C8" i="32"/>
  <c r="D3" i="32"/>
  <c r="C43" i="32" s="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C8" i="31"/>
  <c r="D3" i="31"/>
  <c r="D42" i="31" s="1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11" i="30"/>
  <c r="A12" i="30" s="1"/>
  <c r="C8" i="30"/>
  <c r="D8" i="30" s="1"/>
  <c r="D3" i="30"/>
  <c r="C42" i="30" s="1"/>
  <c r="A11" i="29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C8" i="29"/>
  <c r="D3" i="29"/>
  <c r="C36" i="29" s="1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C8" i="28"/>
  <c r="D8" i="28" s="1"/>
  <c r="D3" i="28"/>
  <c r="D22" i="26"/>
  <c r="C18" i="26"/>
  <c r="D16" i="26"/>
  <c r="D13" i="26"/>
  <c r="C12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D10" i="26"/>
  <c r="C8" i="26"/>
  <c r="D8" i="26" s="1"/>
  <c r="D3" i="26"/>
  <c r="D42" i="26" s="1"/>
  <c r="D42" i="25"/>
  <c r="C38" i="25"/>
  <c r="C29" i="25"/>
  <c r="D24" i="25"/>
  <c r="C21" i="25"/>
  <c r="D19" i="25"/>
  <c r="D13" i="25"/>
  <c r="C12" i="25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D10" i="25"/>
  <c r="C8" i="25"/>
  <c r="D3" i="25"/>
  <c r="D33" i="25" s="1"/>
  <c r="D40" i="24"/>
  <c r="D31" i="24"/>
  <c r="C27" i="24"/>
  <c r="C23" i="24"/>
  <c r="D22" i="24"/>
  <c r="D19" i="24"/>
  <c r="D13" i="24"/>
  <c r="C12" i="24"/>
  <c r="C11" i="24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D10" i="24"/>
  <c r="C8" i="24"/>
  <c r="D8" i="24" s="1"/>
  <c r="D3" i="24"/>
  <c r="C42" i="24" s="1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C8" i="23"/>
  <c r="D8" i="23" s="1"/>
  <c r="D3" i="23"/>
  <c r="C44" i="23" s="1"/>
  <c r="D3" i="4"/>
  <c r="C15" i="40" l="1"/>
  <c r="D16" i="40"/>
  <c r="D19" i="40"/>
  <c r="D29" i="40"/>
  <c r="C11" i="23"/>
  <c r="C15" i="24"/>
  <c r="C45" i="24"/>
  <c r="C15" i="25"/>
  <c r="C21" i="26"/>
  <c r="C11" i="40"/>
  <c r="C43" i="40"/>
  <c r="C21" i="40"/>
  <c r="D10" i="40"/>
  <c r="C25" i="40"/>
  <c r="C18" i="24"/>
  <c r="D16" i="25"/>
  <c r="C12" i="40"/>
  <c r="D12" i="23"/>
  <c r="C15" i="23"/>
  <c r="D19" i="23"/>
  <c r="C23" i="23"/>
  <c r="D29" i="23"/>
  <c r="D36" i="23"/>
  <c r="C43" i="23"/>
  <c r="C10" i="29"/>
  <c r="D14" i="29"/>
  <c r="D20" i="29"/>
  <c r="D42" i="29"/>
  <c r="C17" i="30"/>
  <c r="D21" i="30"/>
  <c r="D34" i="30"/>
  <c r="D16" i="31"/>
  <c r="D31" i="31"/>
  <c r="D12" i="32"/>
  <c r="C15" i="32"/>
  <c r="C18" i="32"/>
  <c r="D22" i="32"/>
  <c r="C34" i="32"/>
  <c r="C14" i="33"/>
  <c r="D31" i="33"/>
  <c r="D20" i="35"/>
  <c r="D16" i="36"/>
  <c r="C30" i="36"/>
  <c r="D26" i="37"/>
  <c r="D12" i="38"/>
  <c r="C14" i="38"/>
  <c r="D16" i="38"/>
  <c r="C20" i="38"/>
  <c r="C26" i="38"/>
  <c r="D36" i="38"/>
  <c r="C11" i="39"/>
  <c r="D16" i="39"/>
  <c r="D36" i="39"/>
  <c r="D38" i="40"/>
  <c r="C21" i="23"/>
  <c r="C32" i="23"/>
  <c r="D45" i="23"/>
  <c r="D16" i="29"/>
  <c r="D31" i="29"/>
  <c r="C11" i="30"/>
  <c r="C14" i="30"/>
  <c r="D18" i="30"/>
  <c r="D25" i="30"/>
  <c r="C39" i="30"/>
  <c r="C12" i="31"/>
  <c r="C19" i="31"/>
  <c r="C36" i="31"/>
  <c r="C11" i="32"/>
  <c r="D13" i="32"/>
  <c r="D15" i="32"/>
  <c r="D19" i="32"/>
  <c r="C25" i="32"/>
  <c r="D38" i="32"/>
  <c r="C11" i="33"/>
  <c r="C16" i="33"/>
  <c r="C36" i="33"/>
  <c r="C21" i="36"/>
  <c r="D36" i="36"/>
  <c r="C16" i="37"/>
  <c r="C31" i="37"/>
  <c r="C11" i="38"/>
  <c r="C15" i="38"/>
  <c r="C17" i="38"/>
  <c r="D21" i="38"/>
  <c r="D28" i="38"/>
  <c r="C41" i="38"/>
  <c r="D12" i="39"/>
  <c r="C21" i="39"/>
  <c r="C41" i="39"/>
  <c r="D13" i="23"/>
  <c r="D16" i="23"/>
  <c r="C25" i="23"/>
  <c r="D38" i="23"/>
  <c r="D10" i="23"/>
  <c r="C12" i="23"/>
  <c r="C14" i="23"/>
  <c r="C18" i="23"/>
  <c r="D22" i="23"/>
  <c r="D27" i="23"/>
  <c r="C34" i="23"/>
  <c r="C41" i="23"/>
  <c r="D12" i="24"/>
  <c r="D16" i="24"/>
  <c r="C21" i="24"/>
  <c r="D25" i="24"/>
  <c r="C36" i="24"/>
  <c r="C18" i="25"/>
  <c r="D22" i="25"/>
  <c r="C15" i="26"/>
  <c r="D19" i="26"/>
  <c r="C23" i="26"/>
  <c r="C12" i="29"/>
  <c r="C19" i="29"/>
  <c r="D12" i="30"/>
  <c r="D15" i="30"/>
  <c r="C20" i="30"/>
  <c r="C30" i="30"/>
  <c r="D43" i="30"/>
  <c r="C10" i="31"/>
  <c r="D14" i="31"/>
  <c r="D20" i="31"/>
  <c r="D10" i="32"/>
  <c r="C12" i="32"/>
  <c r="C14" i="32"/>
  <c r="D16" i="32"/>
  <c r="C21" i="32"/>
  <c r="D29" i="32"/>
  <c r="D10" i="33"/>
  <c r="D12" i="33"/>
  <c r="D20" i="33"/>
  <c r="C16" i="35"/>
  <c r="D13" i="36"/>
  <c r="D25" i="36"/>
  <c r="C41" i="36"/>
  <c r="D10" i="37"/>
  <c r="D20" i="37"/>
  <c r="C41" i="37"/>
  <c r="D10" i="38"/>
  <c r="C12" i="38"/>
  <c r="D13" i="38"/>
  <c r="D15" i="38"/>
  <c r="D18" i="38"/>
  <c r="C24" i="38"/>
  <c r="C32" i="38"/>
  <c r="D13" i="39"/>
  <c r="D13" i="40"/>
  <c r="C18" i="40"/>
  <c r="D22" i="40"/>
  <c r="D2" i="30"/>
  <c r="D2" i="34"/>
  <c r="D2" i="35"/>
  <c r="D2" i="39"/>
  <c r="D2" i="33"/>
  <c r="D2" i="38"/>
  <c r="D8" i="40"/>
  <c r="D2" i="40"/>
  <c r="C45" i="40"/>
  <c r="D43" i="40"/>
  <c r="C42" i="40"/>
  <c r="D40" i="40"/>
  <c r="C39" i="40"/>
  <c r="D37" i="40"/>
  <c r="C36" i="40"/>
  <c r="D34" i="40"/>
  <c r="C33" i="40"/>
  <c r="D31" i="40"/>
  <c r="C30" i="40"/>
  <c r="D28" i="40"/>
  <c r="C27" i="40"/>
  <c r="D25" i="40"/>
  <c r="C24" i="40"/>
  <c r="D45" i="40"/>
  <c r="C44" i="40"/>
  <c r="D42" i="40"/>
  <c r="C41" i="40"/>
  <c r="D39" i="40"/>
  <c r="C38" i="40"/>
  <c r="D36" i="40"/>
  <c r="C35" i="40"/>
  <c r="D33" i="40"/>
  <c r="C32" i="40"/>
  <c r="D30" i="40"/>
  <c r="C29" i="40"/>
  <c r="D27" i="40"/>
  <c r="C26" i="40"/>
  <c r="D24" i="40"/>
  <c r="C23" i="40"/>
  <c r="C10" i="40"/>
  <c r="D11" i="40"/>
  <c r="C13" i="40"/>
  <c r="D14" i="40"/>
  <c r="C16" i="40"/>
  <c r="D17" i="40"/>
  <c r="C19" i="40"/>
  <c r="D20" i="40"/>
  <c r="C22" i="40"/>
  <c r="D23" i="40"/>
  <c r="C28" i="40"/>
  <c r="D32" i="40"/>
  <c r="C37" i="40"/>
  <c r="D41" i="40"/>
  <c r="D12" i="40"/>
  <c r="C14" i="40"/>
  <c r="D15" i="40"/>
  <c r="C17" i="40"/>
  <c r="D18" i="40"/>
  <c r="C20" i="40"/>
  <c r="D21" i="40"/>
  <c r="D26" i="40"/>
  <c r="C31" i="40"/>
  <c r="D35" i="40"/>
  <c r="C40" i="40"/>
  <c r="D44" i="40"/>
  <c r="C45" i="39"/>
  <c r="D43" i="39"/>
  <c r="C42" i="39"/>
  <c r="D40" i="39"/>
  <c r="C39" i="39"/>
  <c r="D37" i="39"/>
  <c r="C36" i="39"/>
  <c r="D34" i="39"/>
  <c r="C33" i="39"/>
  <c r="D31" i="39"/>
  <c r="C30" i="39"/>
  <c r="D28" i="39"/>
  <c r="C27" i="39"/>
  <c r="D25" i="39"/>
  <c r="C24" i="39"/>
  <c r="D44" i="39"/>
  <c r="D42" i="39"/>
  <c r="C40" i="39"/>
  <c r="C38" i="39"/>
  <c r="D35" i="39"/>
  <c r="D33" i="39"/>
  <c r="C31" i="39"/>
  <c r="C29" i="39"/>
  <c r="D26" i="39"/>
  <c r="D24" i="39"/>
  <c r="C22" i="39"/>
  <c r="D20" i="39"/>
  <c r="C19" i="39"/>
  <c r="D17" i="39"/>
  <c r="C16" i="39"/>
  <c r="D14" i="39"/>
  <c r="C13" i="39"/>
  <c r="C44" i="39"/>
  <c r="D41" i="39"/>
  <c r="D39" i="39"/>
  <c r="C37" i="39"/>
  <c r="C35" i="39"/>
  <c r="D32" i="39"/>
  <c r="D30" i="39"/>
  <c r="C28" i="39"/>
  <c r="C26" i="39"/>
  <c r="D23" i="39"/>
  <c r="D21" i="39"/>
  <c r="C20" i="39"/>
  <c r="D18" i="39"/>
  <c r="C17" i="39"/>
  <c r="D15" i="39"/>
  <c r="C10" i="39"/>
  <c r="D11" i="39"/>
  <c r="C14" i="39"/>
  <c r="C18" i="39"/>
  <c r="D22" i="39"/>
  <c r="C23" i="39"/>
  <c r="D29" i="39"/>
  <c r="C34" i="39"/>
  <c r="D45" i="39"/>
  <c r="D10" i="39"/>
  <c r="C12" i="39"/>
  <c r="C15" i="39"/>
  <c r="D19" i="39"/>
  <c r="D27" i="39"/>
  <c r="C32" i="39"/>
  <c r="D38" i="39"/>
  <c r="C43" i="39"/>
  <c r="C45" i="38"/>
  <c r="D43" i="38"/>
  <c r="C42" i="38"/>
  <c r="D40" i="38"/>
  <c r="C39" i="38"/>
  <c r="D37" i="38"/>
  <c r="C36" i="38"/>
  <c r="D34" i="38"/>
  <c r="C33" i="38"/>
  <c r="D31" i="38"/>
  <c r="C30" i="38"/>
  <c r="D44" i="38"/>
  <c r="C43" i="38"/>
  <c r="D41" i="38"/>
  <c r="C40" i="38"/>
  <c r="D38" i="38"/>
  <c r="C37" i="38"/>
  <c r="D35" i="38"/>
  <c r="C34" i="38"/>
  <c r="D32" i="38"/>
  <c r="C31" i="38"/>
  <c r="D29" i="38"/>
  <c r="C28" i="38"/>
  <c r="D26" i="38"/>
  <c r="C25" i="38"/>
  <c r="D23" i="38"/>
  <c r="C10" i="38"/>
  <c r="D11" i="38"/>
  <c r="C13" i="38"/>
  <c r="D14" i="38"/>
  <c r="C16" i="38"/>
  <c r="D17" i="38"/>
  <c r="C19" i="38"/>
  <c r="D20" i="38"/>
  <c r="C22" i="38"/>
  <c r="D24" i="38"/>
  <c r="C27" i="38"/>
  <c r="C29" i="38"/>
  <c r="D33" i="38"/>
  <c r="C38" i="38"/>
  <c r="D42" i="38"/>
  <c r="C18" i="38"/>
  <c r="D19" i="38"/>
  <c r="C21" i="38"/>
  <c r="D22" i="38"/>
  <c r="C23" i="38"/>
  <c r="D25" i="38"/>
  <c r="D27" i="38"/>
  <c r="D30" i="38"/>
  <c r="C35" i="38"/>
  <c r="D39" i="38"/>
  <c r="C44" i="38"/>
  <c r="D2" i="37"/>
  <c r="C11" i="37"/>
  <c r="C13" i="37"/>
  <c r="D17" i="37"/>
  <c r="C22" i="37"/>
  <c r="D24" i="37"/>
  <c r="C29" i="37"/>
  <c r="C45" i="37"/>
  <c r="D43" i="37"/>
  <c r="C42" i="37"/>
  <c r="D40" i="37"/>
  <c r="C39" i="37"/>
  <c r="D37" i="37"/>
  <c r="C36" i="37"/>
  <c r="D34" i="37"/>
  <c r="C33" i="37"/>
  <c r="D31" i="37"/>
  <c r="C30" i="37"/>
  <c r="D28" i="37"/>
  <c r="C27" i="37"/>
  <c r="D25" i="37"/>
  <c r="C24" i="37"/>
  <c r="D44" i="37"/>
  <c r="C43" i="37"/>
  <c r="D41" i="37"/>
  <c r="C40" i="37"/>
  <c r="C44" i="37"/>
  <c r="D39" i="37"/>
  <c r="C37" i="37"/>
  <c r="C35" i="37"/>
  <c r="D32" i="37"/>
  <c r="D30" i="37"/>
  <c r="C28" i="37"/>
  <c r="C26" i="37"/>
  <c r="D23" i="37"/>
  <c r="D21" i="37"/>
  <c r="C20" i="37"/>
  <c r="D18" i="37"/>
  <c r="C17" i="37"/>
  <c r="D15" i="37"/>
  <c r="C14" i="37"/>
  <c r="D12" i="37"/>
  <c r="D42" i="37"/>
  <c r="D38" i="37"/>
  <c r="D36" i="37"/>
  <c r="C34" i="37"/>
  <c r="C32" i="37"/>
  <c r="D29" i="37"/>
  <c r="D27" i="37"/>
  <c r="C25" i="37"/>
  <c r="C23" i="37"/>
  <c r="D22" i="37"/>
  <c r="C21" i="37"/>
  <c r="D19" i="37"/>
  <c r="C18" i="37"/>
  <c r="D16" i="37"/>
  <c r="C15" i="37"/>
  <c r="D13" i="37"/>
  <c r="C10" i="37"/>
  <c r="D11" i="37"/>
  <c r="C12" i="37"/>
  <c r="D14" i="37"/>
  <c r="C19" i="37"/>
  <c r="D33" i="37"/>
  <c r="C38" i="37"/>
  <c r="D45" i="37"/>
  <c r="D8" i="36"/>
  <c r="D2" i="36"/>
  <c r="C10" i="36"/>
  <c r="C12" i="36"/>
  <c r="D14" i="36"/>
  <c r="C18" i="36"/>
  <c r="D22" i="36"/>
  <c r="C23" i="36"/>
  <c r="D34" i="36"/>
  <c r="C39" i="36"/>
  <c r="D44" i="36"/>
  <c r="C43" i="36"/>
  <c r="D41" i="36"/>
  <c r="C40" i="36"/>
  <c r="D38" i="36"/>
  <c r="C37" i="36"/>
  <c r="D35" i="36"/>
  <c r="C34" i="36"/>
  <c r="D32" i="36"/>
  <c r="C31" i="36"/>
  <c r="D29" i="36"/>
  <c r="C28" i="36"/>
  <c r="D26" i="36"/>
  <c r="C25" i="36"/>
  <c r="D23" i="36"/>
  <c r="C45" i="36"/>
  <c r="D42" i="36"/>
  <c r="D40" i="36"/>
  <c r="C38" i="36"/>
  <c r="C36" i="36"/>
  <c r="D33" i="36"/>
  <c r="D31" i="36"/>
  <c r="C29" i="36"/>
  <c r="C27" i="36"/>
  <c r="D24" i="36"/>
  <c r="C22" i="36"/>
  <c r="D20" i="36"/>
  <c r="C19" i="36"/>
  <c r="D17" i="36"/>
  <c r="C16" i="36"/>
  <c r="C44" i="36"/>
  <c r="C42" i="36"/>
  <c r="D39" i="36"/>
  <c r="D37" i="36"/>
  <c r="C35" i="36"/>
  <c r="C33" i="36"/>
  <c r="D30" i="36"/>
  <c r="D28" i="36"/>
  <c r="C26" i="36"/>
  <c r="C24" i="36"/>
  <c r="D21" i="36"/>
  <c r="C20" i="36"/>
  <c r="D18" i="36"/>
  <c r="C17" i="36"/>
  <c r="D15" i="36"/>
  <c r="C14" i="36"/>
  <c r="D12" i="36"/>
  <c r="C11" i="36"/>
  <c r="D10" i="36"/>
  <c r="D11" i="36"/>
  <c r="C13" i="36"/>
  <c r="C15" i="36"/>
  <c r="D19" i="36"/>
  <c r="D27" i="36"/>
  <c r="C32" i="36"/>
  <c r="D43" i="36"/>
  <c r="D14" i="35"/>
  <c r="C45" i="35"/>
  <c r="D43" i="35"/>
  <c r="C42" i="35"/>
  <c r="D40" i="35"/>
  <c r="C39" i="35"/>
  <c r="D37" i="35"/>
  <c r="C36" i="35"/>
  <c r="D34" i="35"/>
  <c r="C33" i="35"/>
  <c r="D31" i="35"/>
  <c r="C30" i="35"/>
  <c r="D28" i="35"/>
  <c r="C27" i="35"/>
  <c r="D25" i="35"/>
  <c r="C24" i="35"/>
  <c r="D45" i="35"/>
  <c r="C44" i="35"/>
  <c r="D42" i="35"/>
  <c r="C41" i="35"/>
  <c r="D39" i="35"/>
  <c r="C38" i="35"/>
  <c r="D36" i="35"/>
  <c r="C35" i="35"/>
  <c r="D33" i="35"/>
  <c r="C32" i="35"/>
  <c r="D30" i="35"/>
  <c r="C29" i="35"/>
  <c r="D27" i="35"/>
  <c r="D44" i="35"/>
  <c r="C40" i="35"/>
  <c r="D35" i="35"/>
  <c r="C31" i="35"/>
  <c r="C25" i="35"/>
  <c r="C23" i="35"/>
  <c r="D22" i="35"/>
  <c r="C21" i="35"/>
  <c r="D19" i="35"/>
  <c r="C18" i="35"/>
  <c r="D16" i="35"/>
  <c r="C15" i="35"/>
  <c r="D13" i="35"/>
  <c r="C12" i="35"/>
  <c r="D10" i="35"/>
  <c r="C43" i="35"/>
  <c r="D38" i="35"/>
  <c r="D41" i="35"/>
  <c r="C37" i="35"/>
  <c r="D32" i="35"/>
  <c r="C28" i="35"/>
  <c r="C26" i="35"/>
  <c r="D23" i="35"/>
  <c r="D21" i="35"/>
  <c r="C20" i="35"/>
  <c r="D18" i="35"/>
  <c r="C17" i="35"/>
  <c r="D15" i="35"/>
  <c r="C14" i="35"/>
  <c r="D12" i="35"/>
  <c r="C11" i="35"/>
  <c r="C34" i="35"/>
  <c r="D29" i="35"/>
  <c r="D26" i="35"/>
  <c r="C10" i="35"/>
  <c r="D11" i="35"/>
  <c r="C13" i="35"/>
  <c r="D17" i="35"/>
  <c r="C22" i="35"/>
  <c r="D24" i="35"/>
  <c r="C45" i="34"/>
  <c r="D43" i="34"/>
  <c r="C42" i="34"/>
  <c r="D40" i="34"/>
  <c r="C39" i="34"/>
  <c r="D37" i="34"/>
  <c r="C36" i="34"/>
  <c r="D34" i="34"/>
  <c r="C33" i="34"/>
  <c r="D31" i="34"/>
  <c r="C30" i="34"/>
  <c r="D28" i="34"/>
  <c r="C27" i="34"/>
  <c r="D25" i="34"/>
  <c r="C24" i="34"/>
  <c r="D45" i="34"/>
  <c r="C44" i="34"/>
  <c r="D42" i="34"/>
  <c r="C41" i="34"/>
  <c r="D39" i="34"/>
  <c r="C38" i="34"/>
  <c r="D36" i="34"/>
  <c r="C35" i="34"/>
  <c r="D33" i="34"/>
  <c r="C32" i="34"/>
  <c r="D30" i="34"/>
  <c r="C29" i="34"/>
  <c r="D27" i="34"/>
  <c r="C26" i="34"/>
  <c r="D24" i="34"/>
  <c r="D44" i="34"/>
  <c r="C40" i="34"/>
  <c r="D35" i="34"/>
  <c r="C31" i="34"/>
  <c r="D26" i="34"/>
  <c r="D23" i="34"/>
  <c r="D21" i="34"/>
  <c r="C43" i="34"/>
  <c r="D38" i="34"/>
  <c r="C34" i="34"/>
  <c r="D29" i="34"/>
  <c r="C25" i="34"/>
  <c r="C23" i="34"/>
  <c r="D22" i="34"/>
  <c r="C21" i="34"/>
  <c r="D19" i="34"/>
  <c r="C18" i="34"/>
  <c r="D16" i="34"/>
  <c r="C15" i="34"/>
  <c r="D13" i="34"/>
  <c r="C12" i="34"/>
  <c r="D10" i="34"/>
  <c r="D41" i="34"/>
  <c r="C37" i="34"/>
  <c r="C10" i="34"/>
  <c r="C11" i="34"/>
  <c r="C14" i="34"/>
  <c r="D18" i="34"/>
  <c r="C28" i="34"/>
  <c r="D11" i="34"/>
  <c r="D12" i="34"/>
  <c r="C17" i="34"/>
  <c r="C16" i="34"/>
  <c r="D20" i="34"/>
  <c r="D14" i="34"/>
  <c r="C19" i="34"/>
  <c r="C13" i="34"/>
  <c r="D15" i="34"/>
  <c r="D17" i="34"/>
  <c r="C20" i="34"/>
  <c r="C22" i="34"/>
  <c r="D32" i="34"/>
  <c r="D44" i="33"/>
  <c r="C43" i="33"/>
  <c r="D41" i="33"/>
  <c r="C40" i="33"/>
  <c r="D38" i="33"/>
  <c r="C37" i="33"/>
  <c r="D35" i="33"/>
  <c r="C34" i="33"/>
  <c r="D32" i="33"/>
  <c r="C31" i="33"/>
  <c r="D29" i="33"/>
  <c r="C28" i="33"/>
  <c r="D26" i="33"/>
  <c r="C25" i="33"/>
  <c r="D23" i="33"/>
  <c r="C44" i="33"/>
  <c r="C42" i="33"/>
  <c r="D39" i="33"/>
  <c r="D37" i="33"/>
  <c r="C35" i="33"/>
  <c r="C33" i="33"/>
  <c r="D30" i="33"/>
  <c r="D28" i="33"/>
  <c r="C26" i="33"/>
  <c r="C24" i="33"/>
  <c r="D21" i="33"/>
  <c r="C20" i="33"/>
  <c r="D18" i="33"/>
  <c r="C17" i="33"/>
  <c r="D15" i="33"/>
  <c r="D45" i="33"/>
  <c r="D43" i="33"/>
  <c r="C41" i="33"/>
  <c r="C39" i="33"/>
  <c r="D36" i="33"/>
  <c r="D34" i="33"/>
  <c r="C32" i="33"/>
  <c r="C30" i="33"/>
  <c r="D27" i="33"/>
  <c r="D25" i="33"/>
  <c r="C23" i="33"/>
  <c r="D22" i="33"/>
  <c r="C21" i="33"/>
  <c r="D19" i="33"/>
  <c r="C18" i="33"/>
  <c r="D16" i="33"/>
  <c r="C15" i="33"/>
  <c r="C10" i="33"/>
  <c r="D11" i="33"/>
  <c r="C13" i="33"/>
  <c r="D14" i="33"/>
  <c r="D17" i="33"/>
  <c r="C22" i="33"/>
  <c r="D24" i="33"/>
  <c r="C29" i="33"/>
  <c r="D40" i="33"/>
  <c r="C45" i="33"/>
  <c r="C12" i="33"/>
  <c r="D13" i="33"/>
  <c r="C19" i="33"/>
  <c r="C27" i="33"/>
  <c r="D33" i="33"/>
  <c r="C38" i="33"/>
  <c r="D8" i="32"/>
  <c r="D2" i="32"/>
  <c r="C45" i="32"/>
  <c r="D43" i="32"/>
  <c r="C42" i="32"/>
  <c r="D40" i="32"/>
  <c r="C39" i="32"/>
  <c r="D37" i="32"/>
  <c r="C36" i="32"/>
  <c r="D34" i="32"/>
  <c r="C33" i="32"/>
  <c r="D31" i="32"/>
  <c r="C30" i="32"/>
  <c r="D28" i="32"/>
  <c r="C27" i="32"/>
  <c r="D25" i="32"/>
  <c r="C24" i="32"/>
  <c r="D45" i="32"/>
  <c r="C44" i="32"/>
  <c r="D42" i="32"/>
  <c r="C41" i="32"/>
  <c r="D39" i="32"/>
  <c r="C38" i="32"/>
  <c r="D36" i="32"/>
  <c r="C35" i="32"/>
  <c r="D33" i="32"/>
  <c r="C32" i="32"/>
  <c r="D30" i="32"/>
  <c r="C29" i="32"/>
  <c r="D27" i="32"/>
  <c r="C26" i="32"/>
  <c r="D24" i="32"/>
  <c r="C23" i="32"/>
  <c r="C10" i="32"/>
  <c r="D11" i="32"/>
  <c r="C13" i="32"/>
  <c r="D14" i="32"/>
  <c r="C16" i="32"/>
  <c r="D17" i="32"/>
  <c r="C19" i="32"/>
  <c r="D20" i="32"/>
  <c r="C22" i="32"/>
  <c r="D23" i="32"/>
  <c r="C28" i="32"/>
  <c r="D32" i="32"/>
  <c r="C37" i="32"/>
  <c r="D41" i="32"/>
  <c r="C17" i="32"/>
  <c r="D18" i="32"/>
  <c r="C20" i="32"/>
  <c r="D21" i="32"/>
  <c r="D26" i="32"/>
  <c r="C31" i="32"/>
  <c r="D35" i="32"/>
  <c r="C40" i="32"/>
  <c r="D44" i="32"/>
  <c r="D44" i="31"/>
  <c r="C43" i="31"/>
  <c r="D41" i="31"/>
  <c r="C40" i="31"/>
  <c r="D38" i="31"/>
  <c r="C37" i="31"/>
  <c r="D35" i="31"/>
  <c r="C34" i="31"/>
  <c r="D32" i="31"/>
  <c r="C31" i="31"/>
  <c r="D29" i="31"/>
  <c r="C28" i="31"/>
  <c r="D26" i="31"/>
  <c r="C25" i="31"/>
  <c r="D23" i="31"/>
  <c r="C44" i="31"/>
  <c r="C42" i="31"/>
  <c r="D39" i="31"/>
  <c r="D37" i="31"/>
  <c r="C35" i="31"/>
  <c r="C33" i="31"/>
  <c r="D30" i="31"/>
  <c r="D28" i="31"/>
  <c r="C26" i="31"/>
  <c r="C24" i="31"/>
  <c r="D21" i="31"/>
  <c r="C20" i="31"/>
  <c r="D18" i="31"/>
  <c r="C17" i="31"/>
  <c r="D15" i="31"/>
  <c r="C14" i="31"/>
  <c r="D12" i="31"/>
  <c r="C11" i="31"/>
  <c r="D45" i="31"/>
  <c r="D43" i="31"/>
  <c r="C41" i="31"/>
  <c r="C39" i="31"/>
  <c r="D36" i="31"/>
  <c r="D34" i="31"/>
  <c r="C32" i="31"/>
  <c r="C30" i="31"/>
  <c r="D27" i="31"/>
  <c r="D25" i="31"/>
  <c r="C23" i="31"/>
  <c r="D22" i="31"/>
  <c r="C21" i="31"/>
  <c r="D10" i="31"/>
  <c r="D11" i="31"/>
  <c r="C13" i="31"/>
  <c r="C15" i="31"/>
  <c r="D17" i="31"/>
  <c r="D19" i="31"/>
  <c r="C22" i="31"/>
  <c r="D24" i="31"/>
  <c r="C29" i="31"/>
  <c r="D40" i="31"/>
  <c r="C45" i="31"/>
  <c r="D8" i="31"/>
  <c r="D2" i="31"/>
  <c r="D13" i="31"/>
  <c r="C16" i="31"/>
  <c r="C18" i="31"/>
  <c r="C27" i="31"/>
  <c r="D33" i="31"/>
  <c r="C38" i="31"/>
  <c r="D10" i="30"/>
  <c r="C12" i="30"/>
  <c r="D13" i="30"/>
  <c r="C15" i="30"/>
  <c r="D16" i="30"/>
  <c r="C18" i="30"/>
  <c r="D19" i="30"/>
  <c r="C21" i="30"/>
  <c r="D22" i="30"/>
  <c r="C24" i="30"/>
  <c r="D28" i="30"/>
  <c r="C33" i="30"/>
  <c r="D37" i="30"/>
  <c r="D44" i="30"/>
  <c r="C43" i="30"/>
  <c r="D41" i="30"/>
  <c r="C40" i="30"/>
  <c r="D38" i="30"/>
  <c r="C37" i="30"/>
  <c r="D35" i="30"/>
  <c r="C34" i="30"/>
  <c r="D32" i="30"/>
  <c r="C31" i="30"/>
  <c r="D29" i="30"/>
  <c r="C28" i="30"/>
  <c r="D26" i="30"/>
  <c r="C25" i="30"/>
  <c r="D23" i="30"/>
  <c r="D45" i="30"/>
  <c r="C44" i="30"/>
  <c r="D42" i="30"/>
  <c r="C41" i="30"/>
  <c r="D39" i="30"/>
  <c r="C38" i="30"/>
  <c r="D36" i="30"/>
  <c r="C35" i="30"/>
  <c r="D33" i="30"/>
  <c r="C32" i="30"/>
  <c r="D30" i="30"/>
  <c r="C29" i="30"/>
  <c r="D27" i="30"/>
  <c r="C26" i="30"/>
  <c r="D24" i="30"/>
  <c r="C23" i="30"/>
  <c r="C10" i="30"/>
  <c r="D11" i="30"/>
  <c r="C13" i="30"/>
  <c r="D14" i="30"/>
  <c r="C16" i="30"/>
  <c r="D17" i="30"/>
  <c r="C19" i="30"/>
  <c r="D20" i="30"/>
  <c r="C22" i="30"/>
  <c r="C27" i="30"/>
  <c r="D31" i="30"/>
  <c r="C36" i="30"/>
  <c r="D40" i="30"/>
  <c r="C45" i="30"/>
  <c r="D44" i="29"/>
  <c r="C43" i="29"/>
  <c r="D41" i="29"/>
  <c r="C40" i="29"/>
  <c r="D38" i="29"/>
  <c r="C37" i="29"/>
  <c r="D35" i="29"/>
  <c r="C34" i="29"/>
  <c r="D32" i="29"/>
  <c r="C31" i="29"/>
  <c r="D29" i="29"/>
  <c r="C28" i="29"/>
  <c r="D26" i="29"/>
  <c r="C25" i="29"/>
  <c r="D23" i="29"/>
  <c r="C44" i="29"/>
  <c r="C42" i="29"/>
  <c r="D39" i="29"/>
  <c r="D37" i="29"/>
  <c r="C35" i="29"/>
  <c r="C33" i="29"/>
  <c r="D30" i="29"/>
  <c r="D28" i="29"/>
  <c r="C26" i="29"/>
  <c r="C24" i="29"/>
  <c r="D21" i="29"/>
  <c r="C20" i="29"/>
  <c r="D18" i="29"/>
  <c r="C17" i="29"/>
  <c r="D15" i="29"/>
  <c r="C14" i="29"/>
  <c r="D12" i="29"/>
  <c r="C11" i="29"/>
  <c r="D45" i="29"/>
  <c r="D43" i="29"/>
  <c r="C41" i="29"/>
  <c r="C39" i="29"/>
  <c r="D36" i="29"/>
  <c r="D34" i="29"/>
  <c r="C32" i="29"/>
  <c r="C30" i="29"/>
  <c r="D27" i="29"/>
  <c r="D25" i="29"/>
  <c r="C23" i="29"/>
  <c r="D22" i="29"/>
  <c r="C21" i="29"/>
  <c r="D10" i="29"/>
  <c r="D11" i="29"/>
  <c r="C13" i="29"/>
  <c r="C15" i="29"/>
  <c r="D17" i="29"/>
  <c r="D19" i="29"/>
  <c r="C22" i="29"/>
  <c r="D24" i="29"/>
  <c r="C29" i="29"/>
  <c r="D40" i="29"/>
  <c r="C45" i="29"/>
  <c r="D8" i="29"/>
  <c r="D2" i="29"/>
  <c r="D13" i="29"/>
  <c r="C16" i="29"/>
  <c r="C18" i="29"/>
  <c r="C27" i="29"/>
  <c r="D33" i="29"/>
  <c r="C38" i="29"/>
  <c r="C45" i="28"/>
  <c r="D43" i="28"/>
  <c r="C42" i="28"/>
  <c r="D40" i="28"/>
  <c r="C39" i="28"/>
  <c r="D37" i="28"/>
  <c r="C36" i="28"/>
  <c r="D34" i="28"/>
  <c r="C33" i="28"/>
  <c r="D31" i="28"/>
  <c r="C30" i="28"/>
  <c r="D44" i="28"/>
  <c r="C43" i="28"/>
  <c r="D41" i="28"/>
  <c r="C40" i="28"/>
  <c r="D38" i="28"/>
  <c r="C37" i="28"/>
  <c r="D35" i="28"/>
  <c r="C34" i="28"/>
  <c r="D32" i="28"/>
  <c r="C31" i="28"/>
  <c r="D29" i="28"/>
  <c r="C28" i="28"/>
  <c r="D26" i="28"/>
  <c r="C25" i="28"/>
  <c r="D23" i="28"/>
  <c r="D45" i="28"/>
  <c r="C44" i="28"/>
  <c r="D42" i="28"/>
  <c r="C41" i="28"/>
  <c r="D39" i="28"/>
  <c r="C38" i="28"/>
  <c r="D36" i="28"/>
  <c r="C35" i="28"/>
  <c r="D33" i="28"/>
  <c r="C32" i="28"/>
  <c r="D30" i="28"/>
  <c r="C29" i="28"/>
  <c r="D27" i="28"/>
  <c r="C26" i="28"/>
  <c r="D24" i="28"/>
  <c r="C23" i="28"/>
  <c r="C13" i="28"/>
  <c r="D14" i="28"/>
  <c r="D17" i="28"/>
  <c r="C19" i="28"/>
  <c r="C24" i="28"/>
  <c r="D2" i="28"/>
  <c r="C11" i="28"/>
  <c r="D12" i="28"/>
  <c r="C14" i="28"/>
  <c r="D15" i="28"/>
  <c r="C17" i="28"/>
  <c r="D18" i="28"/>
  <c r="C20" i="28"/>
  <c r="D21" i="28"/>
  <c r="C27" i="28"/>
  <c r="C10" i="28"/>
  <c r="D11" i="28"/>
  <c r="C16" i="28"/>
  <c r="D20" i="28"/>
  <c r="C22" i="28"/>
  <c r="D28" i="28"/>
  <c r="D10" i="28"/>
  <c r="C12" i="28"/>
  <c r="D13" i="28"/>
  <c r="C15" i="28"/>
  <c r="D16" i="28"/>
  <c r="C18" i="28"/>
  <c r="D19" i="28"/>
  <c r="C21" i="28"/>
  <c r="D22" i="28"/>
  <c r="D25" i="28"/>
  <c r="D25" i="26"/>
  <c r="D27" i="26"/>
  <c r="C32" i="26"/>
  <c r="D36" i="26"/>
  <c r="C41" i="26"/>
  <c r="D45" i="26"/>
  <c r="D2" i="26"/>
  <c r="C11" i="26"/>
  <c r="D12" i="26"/>
  <c r="C14" i="26"/>
  <c r="D15" i="26"/>
  <c r="C17" i="26"/>
  <c r="D18" i="26"/>
  <c r="C20" i="26"/>
  <c r="D21" i="26"/>
  <c r="C24" i="26"/>
  <c r="C26" i="26"/>
  <c r="C29" i="26"/>
  <c r="D33" i="26"/>
  <c r="C38" i="26"/>
  <c r="C45" i="26"/>
  <c r="D43" i="26"/>
  <c r="C42" i="26"/>
  <c r="D40" i="26"/>
  <c r="C39" i="26"/>
  <c r="D37" i="26"/>
  <c r="C36" i="26"/>
  <c r="D34" i="26"/>
  <c r="C33" i="26"/>
  <c r="D31" i="26"/>
  <c r="C30" i="26"/>
  <c r="D28" i="26"/>
  <c r="D44" i="26"/>
  <c r="C43" i="26"/>
  <c r="D41" i="26"/>
  <c r="C40" i="26"/>
  <c r="D38" i="26"/>
  <c r="C37" i="26"/>
  <c r="D35" i="26"/>
  <c r="C34" i="26"/>
  <c r="D32" i="26"/>
  <c r="C31" i="26"/>
  <c r="D29" i="26"/>
  <c r="C28" i="26"/>
  <c r="D26" i="26"/>
  <c r="C25" i="26"/>
  <c r="D23" i="26"/>
  <c r="C10" i="26"/>
  <c r="D11" i="26"/>
  <c r="C13" i="26"/>
  <c r="D14" i="26"/>
  <c r="C16" i="26"/>
  <c r="D17" i="26"/>
  <c r="C19" i="26"/>
  <c r="D20" i="26"/>
  <c r="C22" i="26"/>
  <c r="D24" i="26"/>
  <c r="C27" i="26"/>
  <c r="D30" i="26"/>
  <c r="C35" i="26"/>
  <c r="D39" i="26"/>
  <c r="C44" i="26"/>
  <c r="D8" i="25"/>
  <c r="D2" i="25"/>
  <c r="C45" i="25"/>
  <c r="D43" i="25"/>
  <c r="C42" i="25"/>
  <c r="D40" i="25"/>
  <c r="C39" i="25"/>
  <c r="D37" i="25"/>
  <c r="C36" i="25"/>
  <c r="D34" i="25"/>
  <c r="C33" i="25"/>
  <c r="D31" i="25"/>
  <c r="C30" i="25"/>
  <c r="D28" i="25"/>
  <c r="C27" i="25"/>
  <c r="D25" i="25"/>
  <c r="C24" i="25"/>
  <c r="D44" i="25"/>
  <c r="C43" i="25"/>
  <c r="D41" i="25"/>
  <c r="C40" i="25"/>
  <c r="D38" i="25"/>
  <c r="C37" i="25"/>
  <c r="D35" i="25"/>
  <c r="C34" i="25"/>
  <c r="D32" i="25"/>
  <c r="C31" i="25"/>
  <c r="D29" i="25"/>
  <c r="C28" i="25"/>
  <c r="D26" i="25"/>
  <c r="C25" i="25"/>
  <c r="D23" i="25"/>
  <c r="C10" i="25"/>
  <c r="D11" i="25"/>
  <c r="C13" i="25"/>
  <c r="D14" i="25"/>
  <c r="C16" i="25"/>
  <c r="D17" i="25"/>
  <c r="C19" i="25"/>
  <c r="D20" i="25"/>
  <c r="C22" i="25"/>
  <c r="C23" i="25"/>
  <c r="D27" i="25"/>
  <c r="C32" i="25"/>
  <c r="D36" i="25"/>
  <c r="C41" i="25"/>
  <c r="D45" i="25"/>
  <c r="C11" i="25"/>
  <c r="D12" i="25"/>
  <c r="C14" i="25"/>
  <c r="D15" i="25"/>
  <c r="C17" i="25"/>
  <c r="D18" i="25"/>
  <c r="C20" i="25"/>
  <c r="D21" i="25"/>
  <c r="C26" i="25"/>
  <c r="D30" i="25"/>
  <c r="C35" i="25"/>
  <c r="D39" i="25"/>
  <c r="C44" i="25"/>
  <c r="C14" i="24"/>
  <c r="D15" i="24"/>
  <c r="C17" i="24"/>
  <c r="D18" i="24"/>
  <c r="C20" i="24"/>
  <c r="D21" i="24"/>
  <c r="C24" i="24"/>
  <c r="D28" i="24"/>
  <c r="C33" i="24"/>
  <c r="D37" i="24"/>
  <c r="D2" i="24"/>
  <c r="D44" i="24"/>
  <c r="C43" i="24"/>
  <c r="D41" i="24"/>
  <c r="C40" i="24"/>
  <c r="D38" i="24"/>
  <c r="C37" i="24"/>
  <c r="D35" i="24"/>
  <c r="C34" i="24"/>
  <c r="D32" i="24"/>
  <c r="C31" i="24"/>
  <c r="D29" i="24"/>
  <c r="C28" i="24"/>
  <c r="D26" i="24"/>
  <c r="C25" i="24"/>
  <c r="D23" i="24"/>
  <c r="D45" i="24"/>
  <c r="C44" i="24"/>
  <c r="D42" i="24"/>
  <c r="C41" i="24"/>
  <c r="D39" i="24"/>
  <c r="C38" i="24"/>
  <c r="D36" i="24"/>
  <c r="C35" i="24"/>
  <c r="D33" i="24"/>
  <c r="C32" i="24"/>
  <c r="D30" i="24"/>
  <c r="C29" i="24"/>
  <c r="D27" i="24"/>
  <c r="C26" i="24"/>
  <c r="C10" i="24"/>
  <c r="D11" i="24"/>
  <c r="C13" i="24"/>
  <c r="D14" i="24"/>
  <c r="C16" i="24"/>
  <c r="D17" i="24"/>
  <c r="C19" i="24"/>
  <c r="D20" i="24"/>
  <c r="C22" i="24"/>
  <c r="D24" i="24"/>
  <c r="C30" i="24"/>
  <c r="D34" i="24"/>
  <c r="C39" i="24"/>
  <c r="D43" i="24"/>
  <c r="D2" i="23"/>
  <c r="D15" i="23"/>
  <c r="C17" i="23"/>
  <c r="D18" i="23"/>
  <c r="C20" i="23"/>
  <c r="D21" i="23"/>
  <c r="D23" i="23"/>
  <c r="C26" i="23"/>
  <c r="C28" i="23"/>
  <c r="D30" i="23"/>
  <c r="D32" i="23"/>
  <c r="C35" i="23"/>
  <c r="C37" i="23"/>
  <c r="D39" i="23"/>
  <c r="D41" i="23"/>
  <c r="C45" i="23"/>
  <c r="D43" i="23"/>
  <c r="C42" i="23"/>
  <c r="D40" i="23"/>
  <c r="C39" i="23"/>
  <c r="D37" i="23"/>
  <c r="C36" i="23"/>
  <c r="D34" i="23"/>
  <c r="C33" i="23"/>
  <c r="D31" i="23"/>
  <c r="C30" i="23"/>
  <c r="D28" i="23"/>
  <c r="C27" i="23"/>
  <c r="D25" i="23"/>
  <c r="C24" i="23"/>
  <c r="C10" i="23"/>
  <c r="D11" i="23"/>
  <c r="C13" i="23"/>
  <c r="D14" i="23"/>
  <c r="C16" i="23"/>
  <c r="D17" i="23"/>
  <c r="C19" i="23"/>
  <c r="D20" i="23"/>
  <c r="C22" i="23"/>
  <c r="D24" i="23"/>
  <c r="D26" i="23"/>
  <c r="C29" i="23"/>
  <c r="C31" i="23"/>
  <c r="D33" i="23"/>
  <c r="D35" i="23"/>
  <c r="C38" i="23"/>
  <c r="C40" i="23"/>
  <c r="D42" i="23"/>
  <c r="D44" i="23"/>
  <c r="D2" i="3" l="1"/>
  <c r="C6" i="3"/>
  <c r="D8" i="3"/>
  <c r="E11" i="4" l="1"/>
  <c r="D6" i="3"/>
  <c r="C8" i="3"/>
  <c r="H8" i="3" l="1"/>
  <c r="E8" i="3"/>
  <c r="G8" i="3" l="1"/>
  <c r="F8" i="3"/>
  <c r="F5" i="1" l="1"/>
  <c r="F6" i="1" s="1"/>
  <c r="F7" i="1" s="1"/>
  <c r="F8" i="1" s="1"/>
  <c r="F9" i="1" s="1"/>
  <c r="F10" i="1" s="1"/>
  <c r="F11" i="1" s="1"/>
  <c r="F12" i="1" s="1"/>
  <c r="G12" i="1" l="1"/>
  <c r="G11" i="1"/>
  <c r="G9" i="1"/>
  <c r="G7" i="1"/>
  <c r="G10" i="1"/>
  <c r="G8" i="1"/>
  <c r="C5" i="1"/>
  <c r="C6" i="1" s="1"/>
  <c r="C7" i="1" s="1"/>
  <c r="C8" i="1" s="1"/>
  <c r="C9" i="1" s="1"/>
  <c r="C10" i="1" s="1"/>
  <c r="C11" i="1" s="1"/>
  <c r="C12" i="1" s="1"/>
  <c r="D10" i="1" l="1"/>
  <c r="D9" i="1"/>
  <c r="D7" i="1"/>
  <c r="D8" i="1"/>
  <c r="D11" i="1"/>
  <c r="D12" i="1"/>
  <c r="G14" i="1"/>
  <c r="C8" i="4"/>
  <c r="D14" i="1" l="1"/>
  <c r="G10" i="40"/>
  <c r="K10" i="40" s="1"/>
  <c r="G10" i="37"/>
  <c r="K10" i="37" s="1"/>
  <c r="G10" i="34"/>
  <c r="K10" i="34" s="1"/>
  <c r="G10" i="31"/>
  <c r="K10" i="31" s="1"/>
  <c r="G10" i="28"/>
  <c r="K10" i="28" s="1"/>
  <c r="G10" i="24"/>
  <c r="K10" i="24" s="1"/>
  <c r="G11" i="24"/>
  <c r="K11" i="24" s="1"/>
  <c r="G10" i="38"/>
  <c r="K10" i="38" s="1"/>
  <c r="G10" i="35"/>
  <c r="K10" i="35" s="1"/>
  <c r="G10" i="32"/>
  <c r="K10" i="32" s="1"/>
  <c r="G10" i="29"/>
  <c r="K10" i="29" s="1"/>
  <c r="H10" i="24"/>
  <c r="L10" i="24" s="1"/>
  <c r="H10" i="38"/>
  <c r="L10" i="38" s="1"/>
  <c r="H10" i="35"/>
  <c r="L10" i="35" s="1"/>
  <c r="H10" i="32"/>
  <c r="L10" i="32" s="1"/>
  <c r="H10" i="29"/>
  <c r="L10" i="29" s="1"/>
  <c r="H10" i="25"/>
  <c r="L10" i="25" s="1"/>
  <c r="F10" i="23"/>
  <c r="J10" i="23" s="1"/>
  <c r="F12" i="24"/>
  <c r="J12" i="24" s="1"/>
  <c r="G21" i="38"/>
  <c r="K21" i="38" s="1"/>
  <c r="E22" i="40"/>
  <c r="I22" i="40" s="1"/>
  <c r="G36" i="39"/>
  <c r="K36" i="39" s="1"/>
  <c r="H12" i="38"/>
  <c r="L12" i="38" s="1"/>
  <c r="G26" i="37"/>
  <c r="K26" i="37" s="1"/>
  <c r="G31" i="33"/>
  <c r="K31" i="33" s="1"/>
  <c r="H29" i="32"/>
  <c r="L29" i="32" s="1"/>
  <c r="H42" i="31"/>
  <c r="L42" i="31" s="1"/>
  <c r="H34" i="30"/>
  <c r="L34" i="30" s="1"/>
  <c r="F13" i="26"/>
  <c r="J13" i="26" s="1"/>
  <c r="F22" i="24"/>
  <c r="J22" i="24" s="1"/>
  <c r="H29" i="40"/>
  <c r="L29" i="40" s="1"/>
  <c r="H15" i="38"/>
  <c r="L15" i="38" s="1"/>
  <c r="F16" i="38"/>
  <c r="J16" i="38" s="1"/>
  <c r="E13" i="36"/>
  <c r="I13" i="36" s="1"/>
  <c r="H12" i="33"/>
  <c r="L12" i="33" s="1"/>
  <c r="H12" i="32"/>
  <c r="L12" i="32" s="1"/>
  <c r="G20" i="31"/>
  <c r="K20" i="31" s="1"/>
  <c r="E34" i="30"/>
  <c r="I34" i="30" s="1"/>
  <c r="E42" i="29"/>
  <c r="I42" i="29" s="1"/>
  <c r="G13" i="25"/>
  <c r="K13" i="25" s="1"/>
  <c r="F12" i="39"/>
  <c r="J12" i="39" s="1"/>
  <c r="F36" i="39"/>
  <c r="J36" i="39" s="1"/>
  <c r="F21" i="38"/>
  <c r="J21" i="38" s="1"/>
  <c r="F20" i="37"/>
  <c r="J20" i="37" s="1"/>
  <c r="F31" i="33"/>
  <c r="J31" i="33" s="1"/>
  <c r="G16" i="32"/>
  <c r="K16" i="32" s="1"/>
  <c r="G42" i="31"/>
  <c r="K42" i="31" s="1"/>
  <c r="F25" i="30"/>
  <c r="J25" i="30" s="1"/>
  <c r="H31" i="29"/>
  <c r="L31" i="29" s="1"/>
  <c r="H13" i="25"/>
  <c r="L13" i="25" s="1"/>
  <c r="H13" i="24"/>
  <c r="L13" i="24" s="1"/>
  <c r="E45" i="23"/>
  <c r="I45" i="23" s="1"/>
  <c r="H42" i="26"/>
  <c r="L42" i="26" s="1"/>
  <c r="F24" i="25"/>
  <c r="J24" i="25" s="1"/>
  <c r="E19" i="24"/>
  <c r="I19" i="24" s="1"/>
  <c r="F45" i="23"/>
  <c r="J45" i="23" s="1"/>
  <c r="F38" i="23"/>
  <c r="J38" i="23" s="1"/>
  <c r="H16" i="25"/>
  <c r="L16" i="25" s="1"/>
  <c r="H31" i="24"/>
  <c r="L31" i="24" s="1"/>
  <c r="E12" i="24"/>
  <c r="I12" i="24" s="1"/>
  <c r="G13" i="23"/>
  <c r="K13" i="23" s="1"/>
  <c r="G45" i="40"/>
  <c r="K45" i="40" s="1"/>
  <c r="E23" i="40"/>
  <c r="I23" i="40" s="1"/>
  <c r="F11" i="40"/>
  <c r="J11" i="40" s="1"/>
  <c r="F11" i="37"/>
  <c r="J11" i="37" s="1"/>
  <c r="F11" i="34"/>
  <c r="J11" i="34" s="1"/>
  <c r="F11" i="31"/>
  <c r="J11" i="31" s="1"/>
  <c r="F11" i="28"/>
  <c r="J11" i="28" s="1"/>
  <c r="F11" i="24"/>
  <c r="J11" i="24" s="1"/>
  <c r="H11" i="23"/>
  <c r="L11" i="23" s="1"/>
  <c r="F11" i="38"/>
  <c r="J11" i="38" s="1"/>
  <c r="F11" i="35"/>
  <c r="J11" i="35" s="1"/>
  <c r="F11" i="32"/>
  <c r="J11" i="32" s="1"/>
  <c r="F11" i="29"/>
  <c r="J11" i="29" s="1"/>
  <c r="E11" i="23"/>
  <c r="I11" i="23" s="1"/>
  <c r="G11" i="38"/>
  <c r="K11" i="38" s="1"/>
  <c r="G11" i="35"/>
  <c r="K11" i="35" s="1"/>
  <c r="G11" i="32"/>
  <c r="K11" i="32" s="1"/>
  <c r="G11" i="29"/>
  <c r="K11" i="29" s="1"/>
  <c r="G11" i="25"/>
  <c r="K11" i="25" s="1"/>
  <c r="F15" i="32"/>
  <c r="J15" i="32" s="1"/>
  <c r="H36" i="23"/>
  <c r="L36" i="23" s="1"/>
  <c r="G16" i="40"/>
  <c r="K16" i="40" s="1"/>
  <c r="H16" i="40"/>
  <c r="L16" i="40" s="1"/>
  <c r="E12" i="39"/>
  <c r="I12" i="39" s="1"/>
  <c r="H21" i="38"/>
  <c r="L21" i="38" s="1"/>
  <c r="G45" i="36"/>
  <c r="K45" i="36" s="1"/>
  <c r="E12" i="33"/>
  <c r="I12" i="33" s="1"/>
  <c r="E12" i="32"/>
  <c r="I12" i="32" s="1"/>
  <c r="F42" i="31"/>
  <c r="J42" i="31" s="1"/>
  <c r="H43" i="30"/>
  <c r="L43" i="30" s="1"/>
  <c r="G15" i="30"/>
  <c r="K15" i="30" s="1"/>
  <c r="G18" i="30"/>
  <c r="K18" i="30" s="1"/>
  <c r="H38" i="40"/>
  <c r="L38" i="40" s="1"/>
  <c r="H18" i="38"/>
  <c r="L18" i="38" s="1"/>
  <c r="H35" i="37"/>
  <c r="L35" i="37" s="1"/>
  <c r="E16" i="36"/>
  <c r="I16" i="36" s="1"/>
  <c r="E20" i="33"/>
  <c r="I20" i="33" s="1"/>
  <c r="E15" i="32"/>
  <c r="I15" i="32" s="1"/>
  <c r="G16" i="31"/>
  <c r="K16" i="31" s="1"/>
  <c r="E43" i="30"/>
  <c r="I43" i="30" s="1"/>
  <c r="F16" i="29"/>
  <c r="J16" i="29" s="1"/>
  <c r="G15" i="32"/>
  <c r="K15" i="32" s="1"/>
  <c r="F19" i="40"/>
  <c r="J19" i="40" s="1"/>
  <c r="E13" i="39"/>
  <c r="I13" i="39" s="1"/>
  <c r="F36" i="38"/>
  <c r="J36" i="38" s="1"/>
  <c r="E26" i="37"/>
  <c r="I26" i="37" s="1"/>
  <c r="H31" i="33"/>
  <c r="L31" i="33" s="1"/>
  <c r="F22" i="32"/>
  <c r="J22" i="32" s="1"/>
  <c r="E14" i="31"/>
  <c r="I14" i="31" s="1"/>
  <c r="E10" i="39"/>
  <c r="I10" i="39" s="1"/>
  <c r="E10" i="36"/>
  <c r="I10" i="36" s="1"/>
  <c r="E10" i="33"/>
  <c r="I10" i="33" s="1"/>
  <c r="E10" i="30"/>
  <c r="I10" i="30" s="1"/>
  <c r="E10" i="26"/>
  <c r="I10" i="26" s="1"/>
  <c r="E10" i="23"/>
  <c r="I10" i="23" s="1"/>
  <c r="E10" i="40"/>
  <c r="I10" i="40" s="1"/>
  <c r="E10" i="37"/>
  <c r="I10" i="37" s="1"/>
  <c r="E10" i="34"/>
  <c r="I10" i="34" s="1"/>
  <c r="E10" i="31"/>
  <c r="I10" i="31" s="1"/>
  <c r="E10" i="28"/>
  <c r="I10" i="28" s="1"/>
  <c r="F10" i="40"/>
  <c r="J10" i="40" s="1"/>
  <c r="F10" i="37"/>
  <c r="J10" i="37" s="1"/>
  <c r="F10" i="34"/>
  <c r="J10" i="34" s="1"/>
  <c r="F10" i="31"/>
  <c r="J10" i="31" s="1"/>
  <c r="F10" i="28"/>
  <c r="J10" i="28" s="1"/>
  <c r="F10" i="24"/>
  <c r="J10" i="24" s="1"/>
  <c r="G13" i="40"/>
  <c r="K13" i="40" s="1"/>
  <c r="F12" i="32"/>
  <c r="J12" i="32" s="1"/>
  <c r="H27" i="23"/>
  <c r="L27" i="23" s="1"/>
  <c r="H22" i="25"/>
  <c r="L22" i="25" s="1"/>
  <c r="F13" i="24"/>
  <c r="J13" i="24" s="1"/>
  <c r="G19" i="40"/>
  <c r="K19" i="40" s="1"/>
  <c r="H36" i="39"/>
  <c r="L36" i="39" s="1"/>
  <c r="H36" i="38"/>
  <c r="L36" i="38" s="1"/>
  <c r="H13" i="36"/>
  <c r="L13" i="36" s="1"/>
  <c r="H20" i="33"/>
  <c r="L20" i="33" s="1"/>
  <c r="F38" i="32"/>
  <c r="J38" i="32" s="1"/>
  <c r="H15" i="30"/>
  <c r="L15" i="30" s="1"/>
  <c r="H14" i="29"/>
  <c r="L14" i="29" s="1"/>
  <c r="F13" i="39"/>
  <c r="J13" i="39" s="1"/>
  <c r="F12" i="33"/>
  <c r="J12" i="33" s="1"/>
  <c r="H13" i="39"/>
  <c r="L13" i="39" s="1"/>
  <c r="G18" i="38"/>
  <c r="K18" i="38" s="1"/>
  <c r="F35" i="37"/>
  <c r="J35" i="37" s="1"/>
  <c r="E25" i="36"/>
  <c r="I25" i="36" s="1"/>
  <c r="G42" i="33"/>
  <c r="K42" i="33" s="1"/>
  <c r="H38" i="32"/>
  <c r="L38" i="32" s="1"/>
  <c r="E15" i="30"/>
  <c r="I15" i="30" s="1"/>
  <c r="G25" i="30"/>
  <c r="K25" i="30" s="1"/>
  <c r="G20" i="29"/>
  <c r="K20" i="29" s="1"/>
  <c r="H25" i="36"/>
  <c r="L25" i="36" s="1"/>
  <c r="H13" i="40"/>
  <c r="L13" i="40" s="1"/>
  <c r="F16" i="39"/>
  <c r="J16" i="39" s="1"/>
  <c r="F45" i="38"/>
  <c r="J45" i="38" s="1"/>
  <c r="E45" i="36"/>
  <c r="I45" i="36" s="1"/>
  <c r="F20" i="33"/>
  <c r="J20" i="33" s="1"/>
  <c r="F29" i="32"/>
  <c r="J29" i="32" s="1"/>
  <c r="H31" i="31"/>
  <c r="L31" i="31" s="1"/>
  <c r="F43" i="30"/>
  <c r="J43" i="30" s="1"/>
  <c r="F42" i="26"/>
  <c r="J42" i="26" s="1"/>
  <c r="E16" i="25"/>
  <c r="I16" i="25" s="1"/>
  <c r="H22" i="24"/>
  <c r="L22" i="24" s="1"/>
  <c r="G36" i="23"/>
  <c r="K36" i="23" s="1"/>
  <c r="G22" i="26"/>
  <c r="K22" i="26" s="1"/>
  <c r="E33" i="25"/>
  <c r="I33" i="25" s="1"/>
  <c r="G13" i="24"/>
  <c r="K13" i="24" s="1"/>
  <c r="E16" i="23"/>
  <c r="I16" i="23" s="1"/>
  <c r="G16" i="26"/>
  <c r="K16" i="26" s="1"/>
  <c r="H24" i="25"/>
  <c r="L24" i="25" s="1"/>
  <c r="H19" i="24"/>
  <c r="L19" i="24" s="1"/>
  <c r="E13" i="23"/>
  <c r="I13" i="23" s="1"/>
  <c r="G27" i="23"/>
  <c r="K27" i="23" s="1"/>
  <c r="F40" i="40"/>
  <c r="J40" i="40" s="1"/>
  <c r="E14" i="40"/>
  <c r="I14" i="40" s="1"/>
  <c r="H10" i="39"/>
  <c r="L10" i="39" s="1"/>
  <c r="H10" i="36"/>
  <c r="L10" i="36" s="1"/>
  <c r="H10" i="33"/>
  <c r="L10" i="33" s="1"/>
  <c r="H10" i="30"/>
  <c r="L10" i="30" s="1"/>
  <c r="H10" i="26"/>
  <c r="L10" i="26" s="1"/>
  <c r="H10" i="23"/>
  <c r="L10" i="23" s="1"/>
  <c r="H10" i="40"/>
  <c r="L10" i="40" s="1"/>
  <c r="H10" i="37"/>
  <c r="L10" i="37" s="1"/>
  <c r="H10" i="34"/>
  <c r="L10" i="34" s="1"/>
  <c r="H10" i="31"/>
  <c r="L10" i="31" s="1"/>
  <c r="H10" i="28"/>
  <c r="L10" i="28" s="1"/>
  <c r="E11" i="40"/>
  <c r="I11" i="40" s="1"/>
  <c r="E11" i="37"/>
  <c r="I11" i="37" s="1"/>
  <c r="E11" i="34"/>
  <c r="I11" i="34" s="1"/>
  <c r="E11" i="31"/>
  <c r="I11" i="31" s="1"/>
  <c r="E11" i="28"/>
  <c r="I11" i="28" s="1"/>
  <c r="E11" i="24"/>
  <c r="I11" i="24" s="1"/>
  <c r="G19" i="23"/>
  <c r="K19" i="23" s="1"/>
  <c r="F14" i="29"/>
  <c r="J14" i="29" s="1"/>
  <c r="F16" i="26"/>
  <c r="J16" i="26" s="1"/>
  <c r="F29" i="40"/>
  <c r="J29" i="40" s="1"/>
  <c r="H16" i="39"/>
  <c r="L16" i="39" s="1"/>
  <c r="H45" i="38"/>
  <c r="L45" i="38" s="1"/>
  <c r="H16" i="36"/>
  <c r="L16" i="36" s="1"/>
  <c r="E42" i="33"/>
  <c r="I42" i="33" s="1"/>
  <c r="G29" i="32"/>
  <c r="K29" i="32" s="1"/>
  <c r="H12" i="30"/>
  <c r="L12" i="30" s="1"/>
  <c r="F20" i="29"/>
  <c r="J20" i="29" s="1"/>
  <c r="F25" i="24"/>
  <c r="J25" i="24" s="1"/>
  <c r="G13" i="38"/>
  <c r="K13" i="38" s="1"/>
  <c r="E36" i="39"/>
  <c r="I36" i="39" s="1"/>
  <c r="E12" i="38"/>
  <c r="I12" i="38" s="1"/>
  <c r="E20" i="37"/>
  <c r="I20" i="37" s="1"/>
  <c r="G36" i="36"/>
  <c r="K36" i="36" s="1"/>
  <c r="E16" i="32"/>
  <c r="I16" i="32" s="1"/>
  <c r="H16" i="31"/>
  <c r="L16" i="31" s="1"/>
  <c r="E12" i="30"/>
  <c r="I12" i="30" s="1"/>
  <c r="G34" i="30"/>
  <c r="K34" i="30" s="1"/>
  <c r="G16" i="29"/>
  <c r="K16" i="29" s="1"/>
  <c r="G16" i="39"/>
  <c r="K16" i="39" s="1"/>
  <c r="H22" i="40"/>
  <c r="L22" i="40" s="1"/>
  <c r="H13" i="38"/>
  <c r="L13" i="38" s="1"/>
  <c r="E28" i="38"/>
  <c r="I28" i="38" s="1"/>
  <c r="F16" i="36"/>
  <c r="J16" i="36" s="1"/>
  <c r="H42" i="33"/>
  <c r="L42" i="33" s="1"/>
  <c r="H15" i="32"/>
  <c r="L15" i="32" s="1"/>
  <c r="G14" i="31"/>
  <c r="K14" i="31" s="1"/>
  <c r="E16" i="29"/>
  <c r="I16" i="29" s="1"/>
  <c r="G42" i="26"/>
  <c r="K42" i="26" s="1"/>
  <c r="G22" i="25"/>
  <c r="K22" i="25" s="1"/>
  <c r="G19" i="24"/>
  <c r="K19" i="24" s="1"/>
  <c r="H12" i="23"/>
  <c r="L12" i="23" s="1"/>
  <c r="H16" i="26"/>
  <c r="L16" i="26" s="1"/>
  <c r="E42" i="25"/>
  <c r="I42" i="25" s="1"/>
  <c r="G22" i="24"/>
  <c r="K22" i="24" s="1"/>
  <c r="E36" i="23"/>
  <c r="I36" i="23" s="1"/>
  <c r="E13" i="26"/>
  <c r="I13" i="26" s="1"/>
  <c r="F33" i="25"/>
  <c r="J33" i="25" s="1"/>
  <c r="E22" i="24"/>
  <c r="I22" i="24" s="1"/>
  <c r="E22" i="23"/>
  <c r="I22" i="23" s="1"/>
  <c r="E38" i="23"/>
  <c r="I38" i="23" s="1"/>
  <c r="F44" i="40"/>
  <c r="J44" i="40" s="1"/>
  <c r="E30" i="40"/>
  <c r="I30" i="40" s="1"/>
  <c r="E12" i="40"/>
  <c r="I12" i="40" s="1"/>
  <c r="E20" i="40"/>
  <c r="I20" i="40" s="1"/>
  <c r="H14" i="39"/>
  <c r="L14" i="39" s="1"/>
  <c r="F23" i="39"/>
  <c r="J23" i="39" s="1"/>
  <c r="H37" i="39"/>
  <c r="L37" i="39" s="1"/>
  <c r="E11" i="38"/>
  <c r="I11" i="38" s="1"/>
  <c r="E11" i="35"/>
  <c r="I11" i="35" s="1"/>
  <c r="E11" i="32"/>
  <c r="I11" i="32" s="1"/>
  <c r="E11" i="29"/>
  <c r="I11" i="29" s="1"/>
  <c r="E11" i="25"/>
  <c r="I11" i="25" s="1"/>
  <c r="F11" i="25"/>
  <c r="J11" i="25" s="1"/>
  <c r="E11" i="39"/>
  <c r="I11" i="39" s="1"/>
  <c r="E11" i="36"/>
  <c r="I11" i="36" s="1"/>
  <c r="E11" i="33"/>
  <c r="I11" i="33" s="1"/>
  <c r="E11" i="30"/>
  <c r="I11" i="30" s="1"/>
  <c r="E11" i="26"/>
  <c r="I11" i="26" s="1"/>
  <c r="F11" i="39"/>
  <c r="J11" i="39" s="1"/>
  <c r="F11" i="36"/>
  <c r="J11" i="36" s="1"/>
  <c r="F11" i="33"/>
  <c r="J11" i="33" s="1"/>
  <c r="F11" i="30"/>
  <c r="J11" i="30" s="1"/>
  <c r="F11" i="26"/>
  <c r="J11" i="26" s="1"/>
  <c r="F11" i="23"/>
  <c r="J11" i="23" s="1"/>
  <c r="F19" i="26"/>
  <c r="J19" i="26" s="1"/>
  <c r="H19" i="40"/>
  <c r="L19" i="40" s="1"/>
  <c r="G38" i="40"/>
  <c r="K38" i="40" s="1"/>
  <c r="F18" i="38"/>
  <c r="J18" i="38" s="1"/>
  <c r="H20" i="37"/>
  <c r="L20" i="37" s="1"/>
  <c r="G13" i="36"/>
  <c r="K13" i="36" s="1"/>
  <c r="H19" i="32"/>
  <c r="L19" i="32" s="1"/>
  <c r="F20" i="31"/>
  <c r="J20" i="31" s="1"/>
  <c r="F18" i="30"/>
  <c r="J18" i="30" s="1"/>
  <c r="F42" i="29"/>
  <c r="J42" i="29" s="1"/>
  <c r="F28" i="38"/>
  <c r="J28" i="38" s="1"/>
  <c r="G22" i="40"/>
  <c r="K22" i="40" s="1"/>
  <c r="G13" i="39"/>
  <c r="K13" i="39" s="1"/>
  <c r="E45" i="38"/>
  <c r="I45" i="38" s="1"/>
  <c r="H45" i="36"/>
  <c r="L45" i="36" s="1"/>
  <c r="G12" i="33"/>
  <c r="K12" i="33" s="1"/>
  <c r="E22" i="32"/>
  <c r="I22" i="32" s="1"/>
  <c r="E42" i="31"/>
  <c r="I42" i="31" s="1"/>
  <c r="H11" i="38"/>
  <c r="L11" i="38" s="1"/>
  <c r="H11" i="35"/>
  <c r="L11" i="35" s="1"/>
  <c r="H11" i="32"/>
  <c r="L11" i="32" s="1"/>
  <c r="H11" i="29"/>
  <c r="L11" i="29" s="1"/>
  <c r="H11" i="25"/>
  <c r="L11" i="25" s="1"/>
  <c r="E10" i="24"/>
  <c r="I10" i="24" s="1"/>
  <c r="H11" i="39"/>
  <c r="L11" i="39" s="1"/>
  <c r="G11" i="39"/>
  <c r="K11" i="39" s="1"/>
  <c r="G11" i="26"/>
  <c r="K11" i="26" s="1"/>
  <c r="H11" i="36"/>
  <c r="L11" i="36" s="1"/>
  <c r="F10" i="26"/>
  <c r="J10" i="26" s="1"/>
  <c r="H11" i="34"/>
  <c r="L11" i="34" s="1"/>
  <c r="E10" i="25"/>
  <c r="I10" i="25" s="1"/>
  <c r="G13" i="32"/>
  <c r="K13" i="32" s="1"/>
  <c r="E13" i="40"/>
  <c r="I13" i="40" s="1"/>
  <c r="G35" i="37"/>
  <c r="K35" i="37" s="1"/>
  <c r="G38" i="32"/>
  <c r="K38" i="32" s="1"/>
  <c r="H12" i="24"/>
  <c r="L12" i="24" s="1"/>
  <c r="E16" i="39"/>
  <c r="I16" i="39" s="1"/>
  <c r="H20" i="35"/>
  <c r="L20" i="35" s="1"/>
  <c r="F16" i="31"/>
  <c r="J16" i="31" s="1"/>
  <c r="G31" i="29"/>
  <c r="K31" i="29" s="1"/>
  <c r="G20" i="33"/>
  <c r="K20" i="33" s="1"/>
  <c r="F12" i="38"/>
  <c r="J12" i="38" s="1"/>
  <c r="E20" i="35"/>
  <c r="I20" i="35" s="1"/>
  <c r="E31" i="31"/>
  <c r="I31" i="31" s="1"/>
  <c r="G42" i="29"/>
  <c r="K42" i="29" s="1"/>
  <c r="E24" i="25"/>
  <c r="I24" i="25" s="1"/>
  <c r="F29" i="23"/>
  <c r="J29" i="23" s="1"/>
  <c r="E13" i="25"/>
  <c r="I13" i="25" s="1"/>
  <c r="G31" i="24"/>
  <c r="K31" i="24" s="1"/>
  <c r="F27" i="23"/>
  <c r="J27" i="23" s="1"/>
  <c r="F42" i="25"/>
  <c r="J42" i="25" s="1"/>
  <c r="E40" i="24"/>
  <c r="I40" i="24" s="1"/>
  <c r="F27" i="40"/>
  <c r="J27" i="40" s="1"/>
  <c r="F14" i="40"/>
  <c r="J14" i="40" s="1"/>
  <c r="E32" i="40"/>
  <c r="I32" i="40" s="1"/>
  <c r="F33" i="40"/>
  <c r="J33" i="40" s="1"/>
  <c r="H27" i="39"/>
  <c r="L27" i="39" s="1"/>
  <c r="G26" i="39"/>
  <c r="K26" i="39" s="1"/>
  <c r="E44" i="39"/>
  <c r="I44" i="39" s="1"/>
  <c r="E32" i="39"/>
  <c r="I32" i="39" s="1"/>
  <c r="F34" i="39"/>
  <c r="J34" i="39" s="1"/>
  <c r="F26" i="38"/>
  <c r="J26" i="38" s="1"/>
  <c r="H45" i="40"/>
  <c r="L45" i="40" s="1"/>
  <c r="F23" i="40"/>
  <c r="J23" i="40" s="1"/>
  <c r="E43" i="40"/>
  <c r="I43" i="40" s="1"/>
  <c r="E15" i="40"/>
  <c r="I15" i="40" s="1"/>
  <c r="E28" i="40"/>
  <c r="I28" i="40" s="1"/>
  <c r="G29" i="39"/>
  <c r="K29" i="39" s="1"/>
  <c r="G33" i="39"/>
  <c r="K33" i="39" s="1"/>
  <c r="G44" i="39"/>
  <c r="K44" i="39" s="1"/>
  <c r="F32" i="39"/>
  <c r="J32" i="39" s="1"/>
  <c r="E34" i="39"/>
  <c r="I34" i="39" s="1"/>
  <c r="H26" i="38"/>
  <c r="L26" i="38" s="1"/>
  <c r="H35" i="40"/>
  <c r="L35" i="40" s="1"/>
  <c r="F39" i="40"/>
  <c r="J39" i="40" s="1"/>
  <c r="H32" i="40"/>
  <c r="L32" i="40" s="1"/>
  <c r="F24" i="40"/>
  <c r="J24" i="40" s="1"/>
  <c r="F24" i="39"/>
  <c r="J24" i="39" s="1"/>
  <c r="F30" i="39"/>
  <c r="J30" i="39" s="1"/>
  <c r="F22" i="39"/>
  <c r="J22" i="39" s="1"/>
  <c r="H38" i="39"/>
  <c r="L38" i="39" s="1"/>
  <c r="H35" i="39"/>
  <c r="L35" i="39" s="1"/>
  <c r="F42" i="38"/>
  <c r="J42" i="38" s="1"/>
  <c r="H17" i="38"/>
  <c r="L17" i="38" s="1"/>
  <c r="E27" i="38"/>
  <c r="I27" i="38" s="1"/>
  <c r="E24" i="38"/>
  <c r="I24" i="38" s="1"/>
  <c r="H45" i="37"/>
  <c r="L45" i="37" s="1"/>
  <c r="H14" i="37"/>
  <c r="L14" i="37" s="1"/>
  <c r="E44" i="37"/>
  <c r="I44" i="37" s="1"/>
  <c r="E25" i="37"/>
  <c r="I25" i="37" s="1"/>
  <c r="H42" i="37"/>
  <c r="L42" i="37" s="1"/>
  <c r="H37" i="37"/>
  <c r="L37" i="37" s="1"/>
  <c r="H31" i="36"/>
  <c r="L31" i="36" s="1"/>
  <c r="H19" i="36"/>
  <c r="L19" i="36" s="1"/>
  <c r="F23" i="36"/>
  <c r="J23" i="36" s="1"/>
  <c r="E28" i="36"/>
  <c r="I28" i="36" s="1"/>
  <c r="G12" i="35"/>
  <c r="K12" i="35" s="1"/>
  <c r="G30" i="35"/>
  <c r="K30" i="35" s="1"/>
  <c r="G21" i="35"/>
  <c r="K21" i="35" s="1"/>
  <c r="G45" i="35"/>
  <c r="K45" i="35" s="1"/>
  <c r="E23" i="35"/>
  <c r="I23" i="35" s="1"/>
  <c r="H28" i="35"/>
  <c r="L28" i="35" s="1"/>
  <c r="E38" i="34"/>
  <c r="I38" i="34" s="1"/>
  <c r="H28" i="34"/>
  <c r="L28" i="34" s="1"/>
  <c r="F10" i="38"/>
  <c r="J10" i="38" s="1"/>
  <c r="F10" i="25"/>
  <c r="J10" i="25" s="1"/>
  <c r="G11" i="34"/>
  <c r="K11" i="34" s="1"/>
  <c r="G10" i="25"/>
  <c r="K10" i="25" s="1"/>
  <c r="G10" i="33"/>
  <c r="K10" i="33" s="1"/>
  <c r="H11" i="24"/>
  <c r="L11" i="24" s="1"/>
  <c r="F38" i="40"/>
  <c r="J38" i="40" s="1"/>
  <c r="G20" i="37"/>
  <c r="K20" i="37" s="1"/>
  <c r="H14" i="31"/>
  <c r="L14" i="31" s="1"/>
  <c r="G12" i="32"/>
  <c r="K12" i="32" s="1"/>
  <c r="E13" i="38"/>
  <c r="I13" i="38" s="1"/>
  <c r="G20" i="35"/>
  <c r="K20" i="35" s="1"/>
  <c r="E21" i="30"/>
  <c r="I21" i="30" s="1"/>
  <c r="F19" i="24"/>
  <c r="J19" i="24" s="1"/>
  <c r="F22" i="40"/>
  <c r="J22" i="40" s="1"/>
  <c r="G36" i="38"/>
  <c r="K36" i="38" s="1"/>
  <c r="F42" i="33"/>
  <c r="J42" i="33" s="1"/>
  <c r="F15" i="30"/>
  <c r="J15" i="30" s="1"/>
  <c r="E14" i="29"/>
  <c r="I14" i="29" s="1"/>
  <c r="H33" i="25"/>
  <c r="L33" i="25" s="1"/>
  <c r="H16" i="23"/>
  <c r="L16" i="23" s="1"/>
  <c r="F19" i="25"/>
  <c r="J19" i="25" s="1"/>
  <c r="H40" i="24"/>
  <c r="L40" i="24" s="1"/>
  <c r="H38" i="23"/>
  <c r="L38" i="23" s="1"/>
  <c r="G24" i="25"/>
  <c r="K24" i="25" s="1"/>
  <c r="G25" i="24"/>
  <c r="K25" i="24" s="1"/>
  <c r="E27" i="40"/>
  <c r="I27" i="40" s="1"/>
  <c r="G39" i="40"/>
  <c r="K39" i="40" s="1"/>
  <c r="F17" i="40"/>
  <c r="J17" i="40" s="1"/>
  <c r="E33" i="40"/>
  <c r="I33" i="40" s="1"/>
  <c r="E45" i="39"/>
  <c r="I45" i="39" s="1"/>
  <c r="H33" i="39"/>
  <c r="L33" i="39" s="1"/>
  <c r="G31" i="39"/>
  <c r="K31" i="39" s="1"/>
  <c r="F39" i="39"/>
  <c r="J39" i="39" s="1"/>
  <c r="G43" i="39"/>
  <c r="K43" i="39" s="1"/>
  <c r="F39" i="38"/>
  <c r="J39" i="38" s="1"/>
  <c r="H40" i="40"/>
  <c r="L40" i="40" s="1"/>
  <c r="G14" i="40"/>
  <c r="K14" i="40" s="1"/>
  <c r="H21" i="40"/>
  <c r="L21" i="40" s="1"/>
  <c r="E41" i="40"/>
  <c r="I41" i="40" s="1"/>
  <c r="H37" i="40"/>
  <c r="L37" i="40" s="1"/>
  <c r="E18" i="39"/>
  <c r="I18" i="39" s="1"/>
  <c r="E28" i="39"/>
  <c r="I28" i="39" s="1"/>
  <c r="H31" i="39"/>
  <c r="L31" i="39" s="1"/>
  <c r="E39" i="39"/>
  <c r="I39" i="39" s="1"/>
  <c r="F43" i="39"/>
  <c r="J43" i="39" s="1"/>
  <c r="H39" i="38"/>
  <c r="L39" i="38" s="1"/>
  <c r="G35" i="40"/>
  <c r="K35" i="40" s="1"/>
  <c r="H39" i="40"/>
  <c r="L39" i="40" s="1"/>
  <c r="G32" i="40"/>
  <c r="K32" i="40" s="1"/>
  <c r="E24" i="40"/>
  <c r="I24" i="40" s="1"/>
  <c r="E24" i="39"/>
  <c r="I24" i="39" s="1"/>
  <c r="G30" i="39"/>
  <c r="K30" i="39" s="1"/>
  <c r="G22" i="39"/>
  <c r="K22" i="39" s="1"/>
  <c r="F38" i="39"/>
  <c r="J38" i="39" s="1"/>
  <c r="F35" i="39"/>
  <c r="J35" i="39" s="1"/>
  <c r="G42" i="38"/>
  <c r="K42" i="38" s="1"/>
  <c r="H14" i="38"/>
  <c r="L14" i="38" s="1"/>
  <c r="H35" i="38"/>
  <c r="L35" i="38" s="1"/>
  <c r="G23" i="38"/>
  <c r="K23" i="38" s="1"/>
  <c r="H19" i="37"/>
  <c r="L19" i="37" s="1"/>
  <c r="H16" i="37"/>
  <c r="L16" i="37" s="1"/>
  <c r="G31" i="37"/>
  <c r="K31" i="37" s="1"/>
  <c r="G34" i="37"/>
  <c r="K34" i="37" s="1"/>
  <c r="G15" i="37"/>
  <c r="K15" i="37" s="1"/>
  <c r="H27" i="36"/>
  <c r="L27" i="36" s="1"/>
  <c r="G26" i="36"/>
  <c r="K26" i="36" s="1"/>
  <c r="H15" i="36"/>
  <c r="L15" i="36" s="1"/>
  <c r="G32" i="36"/>
  <c r="K32" i="36" s="1"/>
  <c r="G17" i="36"/>
  <c r="K17" i="36" s="1"/>
  <c r="H26" i="35"/>
  <c r="L26" i="35" s="1"/>
  <c r="F39" i="35"/>
  <c r="J39" i="35" s="1"/>
  <c r="H41" i="35"/>
  <c r="L41" i="35" s="1"/>
  <c r="G31" i="35"/>
  <c r="K31" i="35" s="1"/>
  <c r="H32" i="35"/>
  <c r="L32" i="35" s="1"/>
  <c r="G37" i="35"/>
  <c r="K37" i="35" s="1"/>
  <c r="H23" i="34"/>
  <c r="L23" i="34" s="1"/>
  <c r="G37" i="34"/>
  <c r="K37" i="34" s="1"/>
  <c r="G11" i="36"/>
  <c r="K11" i="36" s="1"/>
  <c r="G11" i="23"/>
  <c r="K11" i="23" s="1"/>
  <c r="F10" i="33"/>
  <c r="J10" i="33" s="1"/>
  <c r="H11" i="40"/>
  <c r="L11" i="40" s="1"/>
  <c r="E10" i="32"/>
  <c r="I10" i="32" s="1"/>
  <c r="G10" i="23"/>
  <c r="K10" i="23" s="1"/>
  <c r="G29" i="40"/>
  <c r="K29" i="40" s="1"/>
  <c r="G25" i="36"/>
  <c r="K25" i="36" s="1"/>
  <c r="F31" i="31"/>
  <c r="J31" i="31" s="1"/>
  <c r="F13" i="36"/>
  <c r="J13" i="36" s="1"/>
  <c r="E21" i="38"/>
  <c r="I21" i="38" s="1"/>
  <c r="E31" i="33"/>
  <c r="I31" i="33" s="1"/>
  <c r="H18" i="30"/>
  <c r="L18" i="30" s="1"/>
  <c r="F22" i="26"/>
  <c r="J22" i="26" s="1"/>
  <c r="F16" i="40"/>
  <c r="J16" i="40" s="1"/>
  <c r="G45" i="38"/>
  <c r="K45" i="38" s="1"/>
  <c r="F16" i="32"/>
  <c r="J16" i="32" s="1"/>
  <c r="F12" i="30"/>
  <c r="J12" i="30" s="1"/>
  <c r="G14" i="29"/>
  <c r="K14" i="29" s="1"/>
  <c r="H42" i="25"/>
  <c r="L42" i="25" s="1"/>
  <c r="F19" i="23"/>
  <c r="J19" i="23" s="1"/>
  <c r="F16" i="25"/>
  <c r="J16" i="25" s="1"/>
  <c r="F12" i="23"/>
  <c r="J12" i="23" s="1"/>
  <c r="E42" i="26"/>
  <c r="I42" i="26" s="1"/>
  <c r="G33" i="25"/>
  <c r="K33" i="25" s="1"/>
  <c r="G29" i="23"/>
  <c r="K29" i="23" s="1"/>
  <c r="E36" i="40"/>
  <c r="I36" i="40" s="1"/>
  <c r="G25" i="40"/>
  <c r="K25" i="40" s="1"/>
  <c r="H17" i="40"/>
  <c r="L17" i="40" s="1"/>
  <c r="H42" i="40"/>
  <c r="L42" i="40" s="1"/>
  <c r="E29" i="39"/>
  <c r="I29" i="39" s="1"/>
  <c r="G28" i="39"/>
  <c r="K28" i="39" s="1"/>
  <c r="E31" i="39"/>
  <c r="I31" i="39" s="1"/>
  <c r="G39" i="39"/>
  <c r="K39" i="39" s="1"/>
  <c r="H43" i="39"/>
  <c r="L43" i="39" s="1"/>
  <c r="G39" i="38"/>
  <c r="K39" i="38" s="1"/>
  <c r="H44" i="40"/>
  <c r="L44" i="40" s="1"/>
  <c r="F30" i="40"/>
  <c r="J30" i="40" s="1"/>
  <c r="G12" i="40"/>
  <c r="K12" i="40" s="1"/>
  <c r="F20" i="40"/>
  <c r="J20" i="40" s="1"/>
  <c r="G14" i="39"/>
  <c r="K14" i="39" s="1"/>
  <c r="H23" i="39"/>
  <c r="L23" i="39" s="1"/>
  <c r="G37" i="39"/>
  <c r="K37" i="39" s="1"/>
  <c r="G40" i="39"/>
  <c r="K40" i="39" s="1"/>
  <c r="G17" i="39"/>
  <c r="K17" i="39" s="1"/>
  <c r="G22" i="38"/>
  <c r="K22" i="38" s="1"/>
  <c r="H27" i="40"/>
  <c r="L27" i="40" s="1"/>
  <c r="F26" i="40"/>
  <c r="J26" i="40" s="1"/>
  <c r="E25" i="40"/>
  <c r="I25" i="40" s="1"/>
  <c r="E17" i="40"/>
  <c r="I17" i="40" s="1"/>
  <c r="H33" i="40"/>
  <c r="L33" i="40" s="1"/>
  <c r="E27" i="39"/>
  <c r="I27" i="39" s="1"/>
  <c r="E20" i="39"/>
  <c r="I20" i="39" s="1"/>
  <c r="G21" i="39"/>
  <c r="K21" i="39" s="1"/>
  <c r="E19" i="39"/>
  <c r="I19" i="39" s="1"/>
  <c r="G42" i="39"/>
  <c r="K42" i="39" s="1"/>
  <c r="E33" i="38"/>
  <c r="I33" i="38" s="1"/>
  <c r="F14" i="38"/>
  <c r="J14" i="38" s="1"/>
  <c r="F35" i="38"/>
  <c r="J35" i="38" s="1"/>
  <c r="E23" i="38"/>
  <c r="I23" i="38" s="1"/>
  <c r="F19" i="37"/>
  <c r="J19" i="37" s="1"/>
  <c r="F16" i="37"/>
  <c r="J16" i="37" s="1"/>
  <c r="H31" i="37"/>
  <c r="L31" i="37" s="1"/>
  <c r="F34" i="37"/>
  <c r="J34" i="37" s="1"/>
  <c r="E15" i="37"/>
  <c r="I15" i="37" s="1"/>
  <c r="F27" i="36"/>
  <c r="J27" i="36" s="1"/>
  <c r="F26" i="36"/>
  <c r="J26" i="36" s="1"/>
  <c r="F15" i="36"/>
  <c r="J15" i="36" s="1"/>
  <c r="H32" i="36"/>
  <c r="L32" i="36" s="1"/>
  <c r="E17" i="36"/>
  <c r="I17" i="36" s="1"/>
  <c r="G26" i="35"/>
  <c r="K26" i="35" s="1"/>
  <c r="H39" i="35"/>
  <c r="L39" i="35" s="1"/>
  <c r="G41" i="35"/>
  <c r="K41" i="35" s="1"/>
  <c r="F31" i="35"/>
  <c r="J31" i="35" s="1"/>
  <c r="G32" i="35"/>
  <c r="K32" i="35" s="1"/>
  <c r="F37" i="35"/>
  <c r="J37" i="35" s="1"/>
  <c r="F23" i="34"/>
  <c r="J23" i="34" s="1"/>
  <c r="F37" i="34"/>
  <c r="J37" i="34" s="1"/>
  <c r="G11" i="30"/>
  <c r="K11" i="30" s="1"/>
  <c r="G11" i="37"/>
  <c r="K11" i="37" s="1"/>
  <c r="H11" i="30"/>
  <c r="L11" i="30" s="1"/>
  <c r="G10" i="36"/>
  <c r="K10" i="36" s="1"/>
  <c r="H11" i="28"/>
  <c r="L11" i="28" s="1"/>
  <c r="G19" i="32"/>
  <c r="K19" i="32" s="1"/>
  <c r="G15" i="38"/>
  <c r="K15" i="38" s="1"/>
  <c r="H13" i="32"/>
  <c r="L13" i="32" s="1"/>
  <c r="F31" i="29"/>
  <c r="J31" i="29" s="1"/>
  <c r="E16" i="40"/>
  <c r="I16" i="40" s="1"/>
  <c r="F26" i="37"/>
  <c r="J26" i="37" s="1"/>
  <c r="H20" i="31"/>
  <c r="L20" i="31" s="1"/>
  <c r="H16" i="29"/>
  <c r="L16" i="29" s="1"/>
  <c r="G40" i="24"/>
  <c r="K40" i="24" s="1"/>
  <c r="E15" i="38"/>
  <c r="I15" i="38" s="1"/>
  <c r="H36" i="36"/>
  <c r="L36" i="36" s="1"/>
  <c r="E16" i="31"/>
  <c r="I16" i="31" s="1"/>
  <c r="E20" i="29"/>
  <c r="I20" i="29" s="1"/>
  <c r="H22" i="26"/>
  <c r="L22" i="26" s="1"/>
  <c r="F22" i="23"/>
  <c r="J22" i="23" s="1"/>
  <c r="G13" i="26"/>
  <c r="K13" i="26" s="1"/>
  <c r="G12" i="24"/>
  <c r="K12" i="24" s="1"/>
  <c r="H19" i="25"/>
  <c r="L19" i="25" s="1"/>
  <c r="G16" i="24"/>
  <c r="K16" i="24" s="1"/>
  <c r="E19" i="23"/>
  <c r="I19" i="23" s="1"/>
  <c r="G26" i="40"/>
  <c r="K26" i="40" s="1"/>
  <c r="G21" i="40"/>
  <c r="K21" i="40" s="1"/>
  <c r="G41" i="40"/>
  <c r="K41" i="40" s="1"/>
  <c r="H24" i="39"/>
  <c r="L24" i="39" s="1"/>
  <c r="G20" i="39"/>
  <c r="K20" i="39" s="1"/>
  <c r="F21" i="39"/>
  <c r="J21" i="39" s="1"/>
  <c r="G19" i="39"/>
  <c r="K19" i="39" s="1"/>
  <c r="E42" i="39"/>
  <c r="I42" i="39" s="1"/>
  <c r="G33" i="38"/>
  <c r="K33" i="38" s="1"/>
  <c r="F36" i="40"/>
  <c r="J36" i="40" s="1"/>
  <c r="G18" i="40"/>
  <c r="K18" i="40" s="1"/>
  <c r="G34" i="40"/>
  <c r="K34" i="40" s="1"/>
  <c r="G31" i="40"/>
  <c r="K31" i="40" s="1"/>
  <c r="F42" i="40"/>
  <c r="J42" i="40" s="1"/>
  <c r="F45" i="39"/>
  <c r="J45" i="39" s="1"/>
  <c r="H26" i="39"/>
  <c r="L26" i="39" s="1"/>
  <c r="H41" i="39"/>
  <c r="L41" i="39" s="1"/>
  <c r="H15" i="39"/>
  <c r="L15" i="39" s="1"/>
  <c r="G25" i="39"/>
  <c r="K25" i="39" s="1"/>
  <c r="H20" i="38"/>
  <c r="L20" i="38" s="1"/>
  <c r="E40" i="40"/>
  <c r="I40" i="40" s="1"/>
  <c r="H14" i="40"/>
  <c r="L14" i="40" s="1"/>
  <c r="E21" i="40"/>
  <c r="I21" i="40" s="1"/>
  <c r="F41" i="40"/>
  <c r="J41" i="40" s="1"/>
  <c r="E37" i="40"/>
  <c r="I37" i="40" s="1"/>
  <c r="G18" i="39"/>
  <c r="K18" i="39" s="1"/>
  <c r="H28" i="39"/>
  <c r="L28" i="39" s="1"/>
  <c r="F31" i="39"/>
  <c r="J31" i="39" s="1"/>
  <c r="H39" i="39"/>
  <c r="L39" i="39" s="1"/>
  <c r="E43" i="39"/>
  <c r="I43" i="39" s="1"/>
  <c r="E39" i="38"/>
  <c r="I39" i="38" s="1"/>
  <c r="H31" i="38"/>
  <c r="L31" i="38" s="1"/>
  <c r="G30" i="38"/>
  <c r="K30" i="38" s="1"/>
  <c r="H34" i="38"/>
  <c r="L34" i="38" s="1"/>
  <c r="E21" i="37"/>
  <c r="I21" i="37" s="1"/>
  <c r="F23" i="37"/>
  <c r="J23" i="37" s="1"/>
  <c r="G17" i="37"/>
  <c r="K17" i="37" s="1"/>
  <c r="F22" i="37"/>
  <c r="J22" i="37" s="1"/>
  <c r="F41" i="37"/>
  <c r="J41" i="37" s="1"/>
  <c r="G37" i="36"/>
  <c r="K37" i="36" s="1"/>
  <c r="H14" i="36"/>
  <c r="L14" i="36" s="1"/>
  <c r="F33" i="36"/>
  <c r="J33" i="36" s="1"/>
  <c r="F12" i="36"/>
  <c r="J12" i="36" s="1"/>
  <c r="E38" i="36"/>
  <c r="I38" i="36" s="1"/>
  <c r="F22" i="35"/>
  <c r="J22" i="35" s="1"/>
  <c r="F43" i="35"/>
  <c r="J43" i="35" s="1"/>
  <c r="H27" i="35"/>
  <c r="L27" i="35" s="1"/>
  <c r="G17" i="35"/>
  <c r="K17" i="35" s="1"/>
  <c r="E33" i="35"/>
  <c r="I33" i="35" s="1"/>
  <c r="F17" i="34"/>
  <c r="J17" i="34" s="1"/>
  <c r="E33" i="34"/>
  <c r="I33" i="34" s="1"/>
  <c r="G41" i="34"/>
  <c r="K41" i="34" s="1"/>
  <c r="F10" i="35"/>
  <c r="J10" i="35" s="1"/>
  <c r="H11" i="33"/>
  <c r="L11" i="33" s="1"/>
  <c r="H11" i="31"/>
  <c r="L11" i="31" s="1"/>
  <c r="G16" i="38"/>
  <c r="K16" i="38" s="1"/>
  <c r="E36" i="36"/>
  <c r="I36" i="36" s="1"/>
  <c r="F13" i="23"/>
  <c r="J13" i="23" s="1"/>
  <c r="E13" i="32"/>
  <c r="I13" i="32" s="1"/>
  <c r="G12" i="38"/>
  <c r="K12" i="38" s="1"/>
  <c r="G28" i="38"/>
  <c r="K28" i="38" s="1"/>
  <c r="F21" i="30"/>
  <c r="J21" i="30" s="1"/>
  <c r="E31" i="24"/>
  <c r="I31" i="24" s="1"/>
  <c r="F22" i="25"/>
  <c r="J22" i="25" s="1"/>
  <c r="H19" i="26"/>
  <c r="L19" i="26" s="1"/>
  <c r="G45" i="23"/>
  <c r="K45" i="23" s="1"/>
  <c r="F25" i="40"/>
  <c r="J25" i="40" s="1"/>
  <c r="H28" i="40"/>
  <c r="L28" i="40" s="1"/>
  <c r="F28" i="39"/>
  <c r="J28" i="39" s="1"/>
  <c r="H17" i="39"/>
  <c r="L17" i="39" s="1"/>
  <c r="H19" i="38"/>
  <c r="L19" i="38" s="1"/>
  <c r="H30" i="40"/>
  <c r="L30" i="40" s="1"/>
  <c r="H20" i="40"/>
  <c r="L20" i="40" s="1"/>
  <c r="G23" i="39"/>
  <c r="K23" i="39" s="1"/>
  <c r="E40" i="39"/>
  <c r="I40" i="39" s="1"/>
  <c r="E22" i="38"/>
  <c r="I22" i="38" s="1"/>
  <c r="H18" i="40"/>
  <c r="L18" i="40" s="1"/>
  <c r="H31" i="40"/>
  <c r="L31" i="40" s="1"/>
  <c r="G45" i="39"/>
  <c r="K45" i="39" s="1"/>
  <c r="E41" i="39"/>
  <c r="I41" i="39" s="1"/>
  <c r="F25" i="39"/>
  <c r="J25" i="39" s="1"/>
  <c r="F29" i="38"/>
  <c r="J29" i="38" s="1"/>
  <c r="G32" i="38"/>
  <c r="K32" i="38" s="1"/>
  <c r="G38" i="37"/>
  <c r="K38" i="37" s="1"/>
  <c r="E33" i="37"/>
  <c r="I33" i="37" s="1"/>
  <c r="G18" i="36"/>
  <c r="K18" i="36" s="1"/>
  <c r="F39" i="36"/>
  <c r="J39" i="36" s="1"/>
  <c r="G42" i="36"/>
  <c r="K42" i="36" s="1"/>
  <c r="E25" i="35"/>
  <c r="I25" i="35" s="1"/>
  <c r="E40" i="35"/>
  <c r="I40" i="35" s="1"/>
  <c r="F14" i="35"/>
  <c r="J14" i="35" s="1"/>
  <c r="E15" i="34"/>
  <c r="I15" i="34" s="1"/>
  <c r="G29" i="38"/>
  <c r="K29" i="38" s="1"/>
  <c r="H44" i="38"/>
  <c r="L44" i="38" s="1"/>
  <c r="H32" i="38"/>
  <c r="L32" i="38" s="1"/>
  <c r="H29" i="37"/>
  <c r="L29" i="37" s="1"/>
  <c r="H38" i="37"/>
  <c r="L38" i="37" s="1"/>
  <c r="G40" i="37"/>
  <c r="K40" i="37" s="1"/>
  <c r="F33" i="37"/>
  <c r="J33" i="37" s="1"/>
  <c r="H32" i="37"/>
  <c r="L32" i="37" s="1"/>
  <c r="H18" i="36"/>
  <c r="L18" i="36" s="1"/>
  <c r="G35" i="36"/>
  <c r="K35" i="36" s="1"/>
  <c r="H39" i="36"/>
  <c r="L39" i="36" s="1"/>
  <c r="G41" i="36"/>
  <c r="K41" i="36" s="1"/>
  <c r="H42" i="36"/>
  <c r="L42" i="36" s="1"/>
  <c r="F15" i="35"/>
  <c r="J15" i="35" s="1"/>
  <c r="G25" i="35"/>
  <c r="K25" i="35" s="1"/>
  <c r="G19" i="35"/>
  <c r="K19" i="35" s="1"/>
  <c r="G40" i="35"/>
  <c r="K40" i="35" s="1"/>
  <c r="H38" i="35"/>
  <c r="L38" i="35" s="1"/>
  <c r="H14" i="35"/>
  <c r="L14" i="35" s="1"/>
  <c r="H35" i="34"/>
  <c r="L35" i="34" s="1"/>
  <c r="F15" i="34"/>
  <c r="J15" i="34" s="1"/>
  <c r="E29" i="38"/>
  <c r="I29" i="38" s="1"/>
  <c r="E44" i="38"/>
  <c r="I44" i="38" s="1"/>
  <c r="E32" i="38"/>
  <c r="I32" i="38" s="1"/>
  <c r="E29" i="37"/>
  <c r="I29" i="37" s="1"/>
  <c r="E38" i="37"/>
  <c r="I38" i="37" s="1"/>
  <c r="F40" i="37"/>
  <c r="J40" i="37" s="1"/>
  <c r="G33" i="37"/>
  <c r="K33" i="37" s="1"/>
  <c r="E32" i="37"/>
  <c r="I32" i="37" s="1"/>
  <c r="E18" i="36"/>
  <c r="I18" i="36" s="1"/>
  <c r="E35" i="36"/>
  <c r="I35" i="36" s="1"/>
  <c r="E39" i="36"/>
  <c r="I39" i="36" s="1"/>
  <c r="F41" i="36"/>
  <c r="J41" i="36" s="1"/>
  <c r="E42" i="36"/>
  <c r="I42" i="36" s="1"/>
  <c r="G15" i="35"/>
  <c r="K15" i="35" s="1"/>
  <c r="H25" i="35"/>
  <c r="L25" i="35" s="1"/>
  <c r="H19" i="35"/>
  <c r="L19" i="35" s="1"/>
  <c r="H40" i="35"/>
  <c r="L40" i="35" s="1"/>
  <c r="E38" i="35"/>
  <c r="I38" i="35" s="1"/>
  <c r="E14" i="35"/>
  <c r="I14" i="35" s="1"/>
  <c r="E35" i="34"/>
  <c r="I35" i="34" s="1"/>
  <c r="H15" i="34"/>
  <c r="L15" i="34" s="1"/>
  <c r="E29" i="34"/>
  <c r="I29" i="34" s="1"/>
  <c r="H43" i="34"/>
  <c r="L43" i="34" s="1"/>
  <c r="E44" i="34"/>
  <c r="I44" i="34" s="1"/>
  <c r="E33" i="33"/>
  <c r="I33" i="33" s="1"/>
  <c r="E19" i="33"/>
  <c r="I19" i="33" s="1"/>
  <c r="F38" i="33"/>
  <c r="J38" i="33" s="1"/>
  <c r="E23" i="33"/>
  <c r="I23" i="33" s="1"/>
  <c r="F18" i="33"/>
  <c r="J18" i="33" s="1"/>
  <c r="H25" i="32"/>
  <c r="L25" i="32" s="1"/>
  <c r="G11" i="33"/>
  <c r="K11" i="33" s="1"/>
  <c r="G11" i="31"/>
  <c r="K11" i="31" s="1"/>
  <c r="G10" i="30"/>
  <c r="K10" i="30" s="1"/>
  <c r="F16" i="24"/>
  <c r="J16" i="24" s="1"/>
  <c r="F20" i="35"/>
  <c r="J20" i="35" s="1"/>
  <c r="E19" i="40"/>
  <c r="I19" i="40" s="1"/>
  <c r="E19" i="32"/>
  <c r="I19" i="32" s="1"/>
  <c r="G12" i="23"/>
  <c r="K12" i="23" s="1"/>
  <c r="E35" i="37"/>
  <c r="I35" i="37" s="1"/>
  <c r="E18" i="30"/>
  <c r="I18" i="30" s="1"/>
  <c r="E16" i="24"/>
  <c r="I16" i="24" s="1"/>
  <c r="E22" i="25"/>
  <c r="I22" i="25" s="1"/>
  <c r="E22" i="26"/>
  <c r="I22" i="26" s="1"/>
  <c r="F16" i="23"/>
  <c r="J16" i="23" s="1"/>
  <c r="E34" i="40"/>
  <c r="I34" i="40" s="1"/>
  <c r="G37" i="40"/>
  <c r="K37" i="40" s="1"/>
  <c r="H22" i="39"/>
  <c r="L22" i="39" s="1"/>
  <c r="E35" i="39"/>
  <c r="I35" i="39" s="1"/>
  <c r="E17" i="38"/>
  <c r="I17" i="38" s="1"/>
  <c r="E39" i="40"/>
  <c r="I39" i="40" s="1"/>
  <c r="H24" i="40"/>
  <c r="L24" i="40" s="1"/>
  <c r="H30" i="39"/>
  <c r="L30" i="39" s="1"/>
  <c r="G38" i="39"/>
  <c r="K38" i="39" s="1"/>
  <c r="E42" i="38"/>
  <c r="I42" i="38" s="1"/>
  <c r="H23" i="40"/>
  <c r="L23" i="40" s="1"/>
  <c r="G15" i="40"/>
  <c r="K15" i="40" s="1"/>
  <c r="H29" i="39"/>
  <c r="L29" i="39" s="1"/>
  <c r="H44" i="39"/>
  <c r="L44" i="39" s="1"/>
  <c r="G34" i="39"/>
  <c r="K34" i="39" s="1"/>
  <c r="E38" i="38"/>
  <c r="I38" i="38" s="1"/>
  <c r="E41" i="38"/>
  <c r="I41" i="38" s="1"/>
  <c r="F18" i="37"/>
  <c r="J18" i="37" s="1"/>
  <c r="E13" i="37"/>
  <c r="I13" i="37" s="1"/>
  <c r="E30" i="36"/>
  <c r="I30" i="36" s="1"/>
  <c r="F20" i="36"/>
  <c r="J20" i="36" s="1"/>
  <c r="H29" i="36"/>
  <c r="L29" i="36" s="1"/>
  <c r="H34" i="35"/>
  <c r="L34" i="35" s="1"/>
  <c r="E24" i="35"/>
  <c r="I24" i="35" s="1"/>
  <c r="E32" i="34"/>
  <c r="I32" i="34" s="1"/>
  <c r="E14" i="34"/>
  <c r="I14" i="34" s="1"/>
  <c r="H29" i="38"/>
  <c r="L29" i="38" s="1"/>
  <c r="F44" i="38"/>
  <c r="J44" i="38" s="1"/>
  <c r="F32" i="38"/>
  <c r="J32" i="38" s="1"/>
  <c r="G29" i="37"/>
  <c r="K29" i="37" s="1"/>
  <c r="F38" i="37"/>
  <c r="J38" i="37" s="1"/>
  <c r="E40" i="37"/>
  <c r="I40" i="37" s="1"/>
  <c r="H33" i="37"/>
  <c r="L33" i="37" s="1"/>
  <c r="F32" i="37"/>
  <c r="J32" i="37" s="1"/>
  <c r="F18" i="36"/>
  <c r="J18" i="36" s="1"/>
  <c r="F35" i="36"/>
  <c r="J35" i="36" s="1"/>
  <c r="G39" i="36"/>
  <c r="K39" i="36" s="1"/>
  <c r="H41" i="36"/>
  <c r="L41" i="36" s="1"/>
  <c r="F42" i="36"/>
  <c r="J42" i="36" s="1"/>
  <c r="E15" i="35"/>
  <c r="I15" i="35" s="1"/>
  <c r="F25" i="35"/>
  <c r="J25" i="35" s="1"/>
  <c r="F19" i="35"/>
  <c r="J19" i="35" s="1"/>
  <c r="F40" i="35"/>
  <c r="J40" i="35" s="1"/>
  <c r="G38" i="35"/>
  <c r="K38" i="35" s="1"/>
  <c r="G14" i="35"/>
  <c r="K14" i="35" s="1"/>
  <c r="G35" i="34"/>
  <c r="K35" i="34" s="1"/>
  <c r="G15" i="34"/>
  <c r="K15" i="34" s="1"/>
  <c r="H38" i="38"/>
  <c r="L38" i="38" s="1"/>
  <c r="G37" i="38"/>
  <c r="K37" i="38" s="1"/>
  <c r="H41" i="38"/>
  <c r="L41" i="38" s="1"/>
  <c r="G12" i="37"/>
  <c r="K12" i="37" s="1"/>
  <c r="G18" i="37"/>
  <c r="K18" i="37" s="1"/>
  <c r="F24" i="37"/>
  <c r="J24" i="37" s="1"/>
  <c r="H13" i="37"/>
  <c r="L13" i="37" s="1"/>
  <c r="F39" i="37"/>
  <c r="J39" i="37" s="1"/>
  <c r="H30" i="36"/>
  <c r="L30" i="36" s="1"/>
  <c r="G44" i="36"/>
  <c r="K44" i="36" s="1"/>
  <c r="G20" i="36"/>
  <c r="K20" i="36" s="1"/>
  <c r="F22" i="36"/>
  <c r="J22" i="36" s="1"/>
  <c r="G29" i="36"/>
  <c r="K29" i="36" s="1"/>
  <c r="G13" i="35"/>
  <c r="K13" i="35" s="1"/>
  <c r="G34" i="35"/>
  <c r="K34" i="35" s="1"/>
  <c r="H35" i="35"/>
  <c r="L35" i="35" s="1"/>
  <c r="F24" i="35"/>
  <c r="J24" i="35" s="1"/>
  <c r="G16" i="35"/>
  <c r="K16" i="35" s="1"/>
  <c r="H32" i="34"/>
  <c r="L32" i="34" s="1"/>
  <c r="F24" i="34"/>
  <c r="J24" i="34" s="1"/>
  <c r="H14" i="34"/>
  <c r="L14" i="34" s="1"/>
  <c r="F10" i="32"/>
  <c r="J10" i="32" s="1"/>
  <c r="F10" i="30"/>
  <c r="J10" i="30" s="1"/>
  <c r="E10" i="29"/>
  <c r="I10" i="29" s="1"/>
  <c r="G22" i="32"/>
  <c r="K22" i="32" s="1"/>
  <c r="H16" i="32"/>
  <c r="L16" i="32" s="1"/>
  <c r="F13" i="40"/>
  <c r="J13" i="40" s="1"/>
  <c r="E29" i="32"/>
  <c r="I29" i="32" s="1"/>
  <c r="G16" i="23"/>
  <c r="K16" i="23" s="1"/>
  <c r="F25" i="36"/>
  <c r="J25" i="36" s="1"/>
  <c r="F34" i="30"/>
  <c r="J34" i="30" s="1"/>
  <c r="F40" i="24"/>
  <c r="J40" i="24" s="1"/>
  <c r="F31" i="24"/>
  <c r="J31" i="24" s="1"/>
  <c r="F13" i="25"/>
  <c r="J13" i="25" s="1"/>
  <c r="F36" i="23"/>
  <c r="J36" i="23" s="1"/>
  <c r="H43" i="40"/>
  <c r="L43" i="40" s="1"/>
  <c r="F37" i="40"/>
  <c r="J37" i="40" s="1"/>
  <c r="H21" i="39"/>
  <c r="L21" i="39" s="1"/>
  <c r="F42" i="39"/>
  <c r="J42" i="39" s="1"/>
  <c r="G27" i="40"/>
  <c r="K27" i="40" s="1"/>
  <c r="H25" i="40"/>
  <c r="L25" i="40" s="1"/>
  <c r="G33" i="40"/>
  <c r="K33" i="40" s="1"/>
  <c r="F20" i="39"/>
  <c r="J20" i="39" s="1"/>
  <c r="H19" i="39"/>
  <c r="L19" i="39" s="1"/>
  <c r="H33" i="38"/>
  <c r="L33" i="38" s="1"/>
  <c r="G23" i="40"/>
  <c r="K23" i="40" s="1"/>
  <c r="F15" i="40"/>
  <c r="J15" i="40" s="1"/>
  <c r="F29" i="39"/>
  <c r="J29" i="39" s="1"/>
  <c r="F44" i="39"/>
  <c r="J44" i="39" s="1"/>
  <c r="H34" i="39"/>
  <c r="L34" i="39" s="1"/>
  <c r="G31" i="38"/>
  <c r="K31" i="38" s="1"/>
  <c r="G34" i="38"/>
  <c r="K34" i="38" s="1"/>
  <c r="H23" i="37"/>
  <c r="L23" i="37" s="1"/>
  <c r="H22" i="37"/>
  <c r="L22" i="37" s="1"/>
  <c r="F37" i="36"/>
  <c r="J37" i="36" s="1"/>
  <c r="H33" i="36"/>
  <c r="L33" i="36" s="1"/>
  <c r="G38" i="36"/>
  <c r="K38" i="36" s="1"/>
  <c r="G43" i="35"/>
  <c r="K43" i="35" s="1"/>
  <c r="H17" i="35"/>
  <c r="L17" i="35" s="1"/>
  <c r="H17" i="34"/>
  <c r="L17" i="34" s="1"/>
  <c r="H41" i="34"/>
  <c r="L41" i="34" s="1"/>
  <c r="G38" i="38"/>
  <c r="K38" i="38" s="1"/>
  <c r="H37" i="38"/>
  <c r="L37" i="38" s="1"/>
  <c r="G41" i="38"/>
  <c r="K41" i="38" s="1"/>
  <c r="F12" i="37"/>
  <c r="J12" i="37" s="1"/>
  <c r="E18" i="37"/>
  <c r="I18" i="37" s="1"/>
  <c r="E24" i="37"/>
  <c r="I24" i="37" s="1"/>
  <c r="G13" i="37"/>
  <c r="K13" i="37" s="1"/>
  <c r="E39" i="37"/>
  <c r="I39" i="37" s="1"/>
  <c r="F30" i="36"/>
  <c r="J30" i="36" s="1"/>
  <c r="H44" i="36"/>
  <c r="L44" i="36" s="1"/>
  <c r="H20" i="36"/>
  <c r="L20" i="36" s="1"/>
  <c r="E22" i="36"/>
  <c r="I22" i="36" s="1"/>
  <c r="F29" i="36"/>
  <c r="J29" i="36" s="1"/>
  <c r="E13" i="35"/>
  <c r="I13" i="35" s="1"/>
  <c r="E34" i="35"/>
  <c r="I34" i="35" s="1"/>
  <c r="F35" i="35"/>
  <c r="J35" i="35" s="1"/>
  <c r="H24" i="35"/>
  <c r="L24" i="35" s="1"/>
  <c r="E16" i="35"/>
  <c r="I16" i="35" s="1"/>
  <c r="F32" i="34"/>
  <c r="J32" i="34" s="1"/>
  <c r="H24" i="34"/>
  <c r="L24" i="34" s="1"/>
  <c r="F14" i="34"/>
  <c r="J14" i="34" s="1"/>
  <c r="F38" i="38"/>
  <c r="J38" i="38" s="1"/>
  <c r="E37" i="38"/>
  <c r="I37" i="38" s="1"/>
  <c r="F41" i="38"/>
  <c r="J41" i="38" s="1"/>
  <c r="E12" i="37"/>
  <c r="I12" i="37" s="1"/>
  <c r="H18" i="37"/>
  <c r="L18" i="37" s="1"/>
  <c r="H24" i="37"/>
  <c r="L24" i="37" s="1"/>
  <c r="F13" i="37"/>
  <c r="J13" i="37" s="1"/>
  <c r="G39" i="37"/>
  <c r="K39" i="37" s="1"/>
  <c r="G30" i="36"/>
  <c r="K30" i="36" s="1"/>
  <c r="F44" i="36"/>
  <c r="J44" i="36" s="1"/>
  <c r="E20" i="36"/>
  <c r="I20" i="36" s="1"/>
  <c r="G22" i="36"/>
  <c r="K22" i="36" s="1"/>
  <c r="E29" i="36"/>
  <c r="I29" i="36" s="1"/>
  <c r="F13" i="35"/>
  <c r="J13" i="35" s="1"/>
  <c r="F34" i="35"/>
  <c r="J34" i="35" s="1"/>
  <c r="G35" i="35"/>
  <c r="K35" i="35" s="1"/>
  <c r="G24" i="35"/>
  <c r="K24" i="35" s="1"/>
  <c r="F16" i="35"/>
  <c r="J16" i="35" s="1"/>
  <c r="G32" i="34"/>
  <c r="K32" i="34" s="1"/>
  <c r="E24" i="34"/>
  <c r="I24" i="34" s="1"/>
  <c r="G14" i="34"/>
  <c r="K14" i="34" s="1"/>
  <c r="G26" i="34"/>
  <c r="K26" i="34" s="1"/>
  <c r="F20" i="34"/>
  <c r="J20" i="34" s="1"/>
  <c r="E27" i="34"/>
  <c r="I27" i="34" s="1"/>
  <c r="G27" i="33"/>
  <c r="K27" i="33" s="1"/>
  <c r="G36" i="33"/>
  <c r="K36" i="33" s="1"/>
  <c r="F13" i="33"/>
  <c r="J13" i="33" s="1"/>
  <c r="F32" i="33"/>
  <c r="J32" i="33" s="1"/>
  <c r="F30" i="33"/>
  <c r="J30" i="33" s="1"/>
  <c r="F10" i="29"/>
  <c r="J10" i="29" s="1"/>
  <c r="G11" i="28"/>
  <c r="K11" i="28" s="1"/>
  <c r="G10" i="26"/>
  <c r="K10" i="26" s="1"/>
  <c r="G16" i="36"/>
  <c r="K16" i="36" s="1"/>
  <c r="H22" i="32"/>
  <c r="L22" i="32" s="1"/>
  <c r="H12" i="39"/>
  <c r="L12" i="39" s="1"/>
  <c r="G31" i="31"/>
  <c r="K31" i="31" s="1"/>
  <c r="F14" i="31"/>
  <c r="J14" i="31" s="1"/>
  <c r="F36" i="36"/>
  <c r="J36" i="36" s="1"/>
  <c r="E31" i="29"/>
  <c r="I31" i="29" s="1"/>
  <c r="H29" i="23"/>
  <c r="L29" i="23" s="1"/>
  <c r="H16" i="24"/>
  <c r="L16" i="24" s="1"/>
  <c r="G19" i="25"/>
  <c r="K19" i="25" s="1"/>
  <c r="H45" i="23"/>
  <c r="L45" i="23" s="1"/>
  <c r="F21" i="40"/>
  <c r="J21" i="40" s="1"/>
  <c r="F27" i="39"/>
  <c r="J27" i="39" s="1"/>
  <c r="F41" i="39"/>
  <c r="J41" i="39" s="1"/>
  <c r="E25" i="39"/>
  <c r="I25" i="39" s="1"/>
  <c r="H36" i="40"/>
  <c r="L36" i="40" s="1"/>
  <c r="F34" i="40"/>
  <c r="J34" i="40" s="1"/>
  <c r="E42" i="40"/>
  <c r="I42" i="40" s="1"/>
  <c r="F26" i="39"/>
  <c r="J26" i="39" s="1"/>
  <c r="F15" i="39"/>
  <c r="J15" i="39" s="1"/>
  <c r="F20" i="38"/>
  <c r="J20" i="38" s="1"/>
  <c r="G30" i="40"/>
  <c r="K30" i="40" s="1"/>
  <c r="G20" i="40"/>
  <c r="K20" i="40" s="1"/>
  <c r="E23" i="39"/>
  <c r="I23" i="39" s="1"/>
  <c r="H40" i="39"/>
  <c r="L40" i="39" s="1"/>
  <c r="F22" i="38"/>
  <c r="J22" i="38" s="1"/>
  <c r="H40" i="38"/>
  <c r="L40" i="38" s="1"/>
  <c r="E43" i="38"/>
  <c r="I43" i="38" s="1"/>
  <c r="G30" i="37"/>
  <c r="K30" i="37" s="1"/>
  <c r="H27" i="37"/>
  <c r="L27" i="37" s="1"/>
  <c r="G24" i="36"/>
  <c r="K24" i="36" s="1"/>
  <c r="G40" i="36"/>
  <c r="K40" i="36" s="1"/>
  <c r="E34" i="36"/>
  <c r="I34" i="36" s="1"/>
  <c r="F29" i="35"/>
  <c r="J29" i="35" s="1"/>
  <c r="E18" i="35"/>
  <c r="I18" i="35" s="1"/>
  <c r="E16" i="34"/>
  <c r="I16" i="34" s="1"/>
  <c r="F13" i="34"/>
  <c r="J13" i="34" s="1"/>
  <c r="F31" i="38"/>
  <c r="J31" i="38" s="1"/>
  <c r="H30" i="38"/>
  <c r="L30" i="38" s="1"/>
  <c r="F34" i="38"/>
  <c r="J34" i="38" s="1"/>
  <c r="F21" i="37"/>
  <c r="J21" i="37" s="1"/>
  <c r="E23" i="37"/>
  <c r="I23" i="37" s="1"/>
  <c r="H17" i="37"/>
  <c r="L17" i="37" s="1"/>
  <c r="E22" i="37"/>
  <c r="I22" i="37" s="1"/>
  <c r="E41" i="37"/>
  <c r="I41" i="37" s="1"/>
  <c r="E37" i="36"/>
  <c r="I37" i="36" s="1"/>
  <c r="E14" i="36"/>
  <c r="I14" i="36" s="1"/>
  <c r="E33" i="36"/>
  <c r="I33" i="36" s="1"/>
  <c r="E12" i="36"/>
  <c r="I12" i="36" s="1"/>
  <c r="H38" i="36"/>
  <c r="L38" i="36" s="1"/>
  <c r="H22" i="35"/>
  <c r="L22" i="35" s="1"/>
  <c r="H43" i="35"/>
  <c r="L43" i="35" s="1"/>
  <c r="G27" i="35"/>
  <c r="K27" i="35" s="1"/>
  <c r="E17" i="35"/>
  <c r="I17" i="35" s="1"/>
  <c r="G33" i="35"/>
  <c r="K33" i="35" s="1"/>
  <c r="E17" i="34"/>
  <c r="I17" i="34" s="1"/>
  <c r="G33" i="34"/>
  <c r="K33" i="34" s="1"/>
  <c r="E41" i="34"/>
  <c r="I41" i="34" s="1"/>
  <c r="E31" i="38"/>
  <c r="I31" i="38" s="1"/>
  <c r="E30" i="38"/>
  <c r="I30" i="38" s="1"/>
  <c r="E34" i="38"/>
  <c r="I34" i="38" s="1"/>
  <c r="H21" i="37"/>
  <c r="L21" i="37" s="1"/>
  <c r="G23" i="37"/>
  <c r="K23" i="37" s="1"/>
  <c r="E17" i="37"/>
  <c r="I17" i="37" s="1"/>
  <c r="G22" i="37"/>
  <c r="K22" i="37" s="1"/>
  <c r="G41" i="37"/>
  <c r="K41" i="37" s="1"/>
  <c r="H37" i="36"/>
  <c r="L37" i="36" s="1"/>
  <c r="G14" i="36"/>
  <c r="K14" i="36" s="1"/>
  <c r="G33" i="36"/>
  <c r="K33" i="36" s="1"/>
  <c r="H12" i="36"/>
  <c r="L12" i="36" s="1"/>
  <c r="F38" i="36"/>
  <c r="J38" i="36" s="1"/>
  <c r="E22" i="35"/>
  <c r="I22" i="35" s="1"/>
  <c r="E43" i="35"/>
  <c r="I43" i="35" s="1"/>
  <c r="E27" i="35"/>
  <c r="I27" i="35" s="1"/>
  <c r="F17" i="35"/>
  <c r="J17" i="35" s="1"/>
  <c r="H33" i="35"/>
  <c r="L33" i="35" s="1"/>
  <c r="G17" i="34"/>
  <c r="K17" i="34" s="1"/>
  <c r="H33" i="34"/>
  <c r="L33" i="34" s="1"/>
  <c r="F41" i="34"/>
  <c r="J41" i="34" s="1"/>
  <c r="E30" i="34"/>
  <c r="I30" i="34" s="1"/>
  <c r="H12" i="34"/>
  <c r="L12" i="34" s="1"/>
  <c r="H36" i="34"/>
  <c r="L36" i="34" s="1"/>
  <c r="G39" i="33"/>
  <c r="K39" i="33" s="1"/>
  <c r="H43" i="33"/>
  <c r="L43" i="33" s="1"/>
  <c r="E17" i="33"/>
  <c r="I17" i="33" s="1"/>
  <c r="H41" i="33"/>
  <c r="L41" i="33" s="1"/>
  <c r="G37" i="33"/>
  <c r="K37" i="33" s="1"/>
  <c r="F35" i="32"/>
  <c r="J35" i="32" s="1"/>
  <c r="F10" i="39"/>
  <c r="J10" i="39" s="1"/>
  <c r="H11" i="37"/>
  <c r="L11" i="37" s="1"/>
  <c r="F15" i="38"/>
  <c r="J15" i="38" s="1"/>
  <c r="H25" i="30"/>
  <c r="L25" i="30" s="1"/>
  <c r="H26" i="37"/>
  <c r="L26" i="37" s="1"/>
  <c r="G43" i="30"/>
  <c r="K43" i="30" s="1"/>
  <c r="E16" i="38"/>
  <c r="I16" i="38" s="1"/>
  <c r="E38" i="32"/>
  <c r="I38" i="32" s="1"/>
  <c r="E16" i="26"/>
  <c r="I16" i="26" s="1"/>
  <c r="G38" i="23"/>
  <c r="K38" i="23" s="1"/>
  <c r="H13" i="23"/>
  <c r="L13" i="23" s="1"/>
  <c r="E25" i="24"/>
  <c r="I25" i="24" s="1"/>
  <c r="H26" i="40"/>
  <c r="L26" i="40" s="1"/>
  <c r="H41" i="40"/>
  <c r="L41" i="40" s="1"/>
  <c r="E30" i="39"/>
  <c r="I30" i="39" s="1"/>
  <c r="F19" i="39"/>
  <c r="J19" i="39" s="1"/>
  <c r="F33" i="38"/>
  <c r="J33" i="38" s="1"/>
  <c r="E26" i="40"/>
  <c r="I26" i="40" s="1"/>
  <c r="G17" i="40"/>
  <c r="K17" i="40" s="1"/>
  <c r="G27" i="39"/>
  <c r="K27" i="39" s="1"/>
  <c r="E21" i="39"/>
  <c r="I21" i="39" s="1"/>
  <c r="H42" i="39"/>
  <c r="L42" i="39" s="1"/>
  <c r="E45" i="40"/>
  <c r="I45" i="40" s="1"/>
  <c r="F43" i="40"/>
  <c r="J43" i="40" s="1"/>
  <c r="F28" i="40"/>
  <c r="J28" i="40" s="1"/>
  <c r="E33" i="39"/>
  <c r="I33" i="39" s="1"/>
  <c r="G32" i="39"/>
  <c r="K32" i="39" s="1"/>
  <c r="E26" i="38"/>
  <c r="I26" i="38" s="1"/>
  <c r="F30" i="38"/>
  <c r="J30" i="38" s="1"/>
  <c r="G21" i="37"/>
  <c r="K21" i="37" s="1"/>
  <c r="F17" i="37"/>
  <c r="J17" i="37" s="1"/>
  <c r="H41" i="37"/>
  <c r="L41" i="37" s="1"/>
  <c r="F14" i="36"/>
  <c r="J14" i="36" s="1"/>
  <c r="G12" i="36"/>
  <c r="K12" i="36" s="1"/>
  <c r="G22" i="35"/>
  <c r="K22" i="35" s="1"/>
  <c r="F27" i="35"/>
  <c r="J27" i="35" s="1"/>
  <c r="F33" i="35"/>
  <c r="J33" i="35" s="1"/>
  <c r="F33" i="34"/>
  <c r="J33" i="34" s="1"/>
  <c r="G17" i="38"/>
  <c r="K17" i="38" s="1"/>
  <c r="F27" i="38"/>
  <c r="J27" i="38" s="1"/>
  <c r="F24" i="38"/>
  <c r="J24" i="38" s="1"/>
  <c r="E45" i="37"/>
  <c r="I45" i="37" s="1"/>
  <c r="E14" i="37"/>
  <c r="I14" i="37" s="1"/>
  <c r="G44" i="37"/>
  <c r="K44" i="37" s="1"/>
  <c r="H25" i="37"/>
  <c r="L25" i="37" s="1"/>
  <c r="E42" i="37"/>
  <c r="I42" i="37" s="1"/>
  <c r="F37" i="37"/>
  <c r="J37" i="37" s="1"/>
  <c r="G31" i="36"/>
  <c r="K31" i="36" s="1"/>
  <c r="E19" i="36"/>
  <c r="I19" i="36" s="1"/>
  <c r="E23" i="36"/>
  <c r="I23" i="36" s="1"/>
  <c r="H28" i="36"/>
  <c r="L28" i="36" s="1"/>
  <c r="E12" i="35"/>
  <c r="I12" i="35" s="1"/>
  <c r="E30" i="35"/>
  <c r="I30" i="35" s="1"/>
  <c r="E21" i="35"/>
  <c r="I21" i="35" s="1"/>
  <c r="H45" i="35"/>
  <c r="L45" i="35" s="1"/>
  <c r="G23" i="35"/>
  <c r="K23" i="35" s="1"/>
  <c r="E28" i="35"/>
  <c r="I28" i="35" s="1"/>
  <c r="F38" i="34"/>
  <c r="J38" i="34" s="1"/>
  <c r="E28" i="34"/>
  <c r="I28" i="34" s="1"/>
  <c r="F17" i="38"/>
  <c r="J17" i="38" s="1"/>
  <c r="G27" i="38"/>
  <c r="K27" i="38" s="1"/>
  <c r="G24" i="38"/>
  <c r="K24" i="38" s="1"/>
  <c r="G45" i="37"/>
  <c r="K45" i="37" s="1"/>
  <c r="G14" i="37"/>
  <c r="K14" i="37" s="1"/>
  <c r="F44" i="37"/>
  <c r="J44" i="37" s="1"/>
  <c r="F25" i="37"/>
  <c r="J25" i="37" s="1"/>
  <c r="G42" i="37"/>
  <c r="K42" i="37" s="1"/>
  <c r="E37" i="37"/>
  <c r="I37" i="37" s="1"/>
  <c r="E31" i="36"/>
  <c r="I31" i="36" s="1"/>
  <c r="G19" i="36"/>
  <c r="K19" i="36" s="1"/>
  <c r="H23" i="36"/>
  <c r="L23" i="36" s="1"/>
  <c r="G28" i="36"/>
  <c r="K28" i="36" s="1"/>
  <c r="H12" i="35"/>
  <c r="L12" i="35" s="1"/>
  <c r="H30" i="35"/>
  <c r="L30" i="35" s="1"/>
  <c r="H21" i="35"/>
  <c r="L21" i="35" s="1"/>
  <c r="E45" i="35"/>
  <c r="I45" i="35" s="1"/>
  <c r="F23" i="35"/>
  <c r="J23" i="35" s="1"/>
  <c r="H11" i="26"/>
  <c r="L11" i="26" s="1"/>
  <c r="E36" i="38"/>
  <c r="I36" i="38" s="1"/>
  <c r="E18" i="38"/>
  <c r="I18" i="38" s="1"/>
  <c r="E27" i="23"/>
  <c r="I27" i="23" s="1"/>
  <c r="G40" i="40"/>
  <c r="K40" i="40" s="1"/>
  <c r="H20" i="39"/>
  <c r="L20" i="39" s="1"/>
  <c r="F35" i="40"/>
  <c r="J35" i="40" s="1"/>
  <c r="F37" i="39"/>
  <c r="J37" i="39" s="1"/>
  <c r="E44" i="40"/>
  <c r="I44" i="40" s="1"/>
  <c r="F33" i="39"/>
  <c r="J33" i="39" s="1"/>
  <c r="G44" i="38"/>
  <c r="K44" i="38" s="1"/>
  <c r="H36" i="37"/>
  <c r="L36" i="37" s="1"/>
  <c r="H22" i="36"/>
  <c r="L22" i="36" s="1"/>
  <c r="F38" i="35"/>
  <c r="J38" i="35" s="1"/>
  <c r="E14" i="38"/>
  <c r="I14" i="38" s="1"/>
  <c r="H43" i="38"/>
  <c r="L43" i="38" s="1"/>
  <c r="F36" i="37"/>
  <c r="J36" i="37" s="1"/>
  <c r="E27" i="36"/>
  <c r="I27" i="36" s="1"/>
  <c r="E40" i="36"/>
  <c r="I40" i="36" s="1"/>
  <c r="H44" i="35"/>
  <c r="L44" i="35" s="1"/>
  <c r="H31" i="35"/>
  <c r="L31" i="35" s="1"/>
  <c r="H16" i="34"/>
  <c r="L16" i="34" s="1"/>
  <c r="F40" i="38"/>
  <c r="J40" i="38" s="1"/>
  <c r="G19" i="37"/>
  <c r="K19" i="37" s="1"/>
  <c r="G25" i="37"/>
  <c r="K25" i="37" s="1"/>
  <c r="E24" i="36"/>
  <c r="I24" i="36" s="1"/>
  <c r="E32" i="36"/>
  <c r="I32" i="36" s="1"/>
  <c r="F30" i="35"/>
  <c r="J30" i="35" s="1"/>
  <c r="G18" i="35"/>
  <c r="K18" i="35" s="1"/>
  <c r="H38" i="34"/>
  <c r="L38" i="34" s="1"/>
  <c r="H22" i="34"/>
  <c r="L22" i="34" s="1"/>
  <c r="H20" i="34"/>
  <c r="L20" i="34" s="1"/>
  <c r="F31" i="34"/>
  <c r="J31" i="34" s="1"/>
  <c r="F21" i="33"/>
  <c r="J21" i="33" s="1"/>
  <c r="E15" i="33"/>
  <c r="I15" i="33" s="1"/>
  <c r="G35" i="33"/>
  <c r="K35" i="33" s="1"/>
  <c r="F23" i="32"/>
  <c r="J23" i="32" s="1"/>
  <c r="E21" i="32"/>
  <c r="I21" i="32" s="1"/>
  <c r="E43" i="32"/>
  <c r="I43" i="32" s="1"/>
  <c r="E45" i="32"/>
  <c r="I45" i="32" s="1"/>
  <c r="G22" i="31"/>
  <c r="K22" i="31" s="1"/>
  <c r="H32" i="31"/>
  <c r="L32" i="31" s="1"/>
  <c r="H21" i="31"/>
  <c r="L21" i="31" s="1"/>
  <c r="H25" i="31"/>
  <c r="L25" i="31" s="1"/>
  <c r="F35" i="31"/>
  <c r="J35" i="31" s="1"/>
  <c r="E22" i="30"/>
  <c r="I22" i="30" s="1"/>
  <c r="E23" i="30"/>
  <c r="I23" i="30" s="1"/>
  <c r="E40" i="30"/>
  <c r="I40" i="30" s="1"/>
  <c r="E26" i="30"/>
  <c r="I26" i="30" s="1"/>
  <c r="H25" i="34"/>
  <c r="L25" i="34" s="1"/>
  <c r="E19" i="34"/>
  <c r="I19" i="34" s="1"/>
  <c r="H31" i="34"/>
  <c r="L31" i="34" s="1"/>
  <c r="E24" i="33"/>
  <c r="I24" i="33" s="1"/>
  <c r="H28" i="33"/>
  <c r="L28" i="33" s="1"/>
  <c r="E34" i="33"/>
  <c r="I34" i="33" s="1"/>
  <c r="E25" i="33"/>
  <c r="I25" i="33" s="1"/>
  <c r="H35" i="33"/>
  <c r="L35" i="33" s="1"/>
  <c r="H18" i="32"/>
  <c r="L18" i="32" s="1"/>
  <c r="H37" i="32"/>
  <c r="L37" i="32" s="1"/>
  <c r="H34" i="32"/>
  <c r="L34" i="32" s="1"/>
  <c r="G36" i="32"/>
  <c r="K36" i="32" s="1"/>
  <c r="E19" i="31"/>
  <c r="I19" i="31" s="1"/>
  <c r="E23" i="31"/>
  <c r="I23" i="31" s="1"/>
  <c r="F12" i="31"/>
  <c r="J12" i="31" s="1"/>
  <c r="E13" i="31"/>
  <c r="I13" i="31" s="1"/>
  <c r="H26" i="31"/>
  <c r="L26" i="31" s="1"/>
  <c r="F38" i="30"/>
  <c r="J38" i="30" s="1"/>
  <c r="E42" i="30"/>
  <c r="I42" i="30" s="1"/>
  <c r="H14" i="30"/>
  <c r="L14" i="30" s="1"/>
  <c r="H45" i="30"/>
  <c r="L45" i="30" s="1"/>
  <c r="F39" i="34"/>
  <c r="J39" i="34" s="1"/>
  <c r="F18" i="34"/>
  <c r="J18" i="34" s="1"/>
  <c r="F45" i="34"/>
  <c r="J45" i="34" s="1"/>
  <c r="F40" i="33"/>
  <c r="J40" i="33" s="1"/>
  <c r="G21" i="33"/>
  <c r="K21" i="33" s="1"/>
  <c r="H22" i="33"/>
  <c r="L22" i="33" s="1"/>
  <c r="H16" i="33"/>
  <c r="L16" i="33" s="1"/>
  <c r="G26" i="33"/>
  <c r="K26" i="33" s="1"/>
  <c r="H26" i="32"/>
  <c r="L26" i="32" s="1"/>
  <c r="G28" i="32"/>
  <c r="K28" i="32" s="1"/>
  <c r="F39" i="32"/>
  <c r="J39" i="32" s="1"/>
  <c r="F27" i="32"/>
  <c r="J27" i="32" s="1"/>
  <c r="H24" i="31"/>
  <c r="L24" i="31" s="1"/>
  <c r="H39" i="31"/>
  <c r="L39" i="31" s="1"/>
  <c r="F43" i="31"/>
  <c r="J43" i="31" s="1"/>
  <c r="H33" i="31"/>
  <c r="L33" i="31" s="1"/>
  <c r="F37" i="31"/>
  <c r="J37" i="31" s="1"/>
  <c r="G29" i="30"/>
  <c r="K29" i="30" s="1"/>
  <c r="H33" i="30"/>
  <c r="L33" i="30" s="1"/>
  <c r="F19" i="30"/>
  <c r="J19" i="30" s="1"/>
  <c r="H36" i="30"/>
  <c r="L36" i="30" s="1"/>
  <c r="E28" i="30"/>
  <c r="I28" i="30" s="1"/>
  <c r="F18" i="29"/>
  <c r="J18" i="29" s="1"/>
  <c r="G11" i="40"/>
  <c r="K11" i="40" s="1"/>
  <c r="F13" i="38"/>
  <c r="J13" i="38" s="1"/>
  <c r="F13" i="32"/>
  <c r="J13" i="32" s="1"/>
  <c r="E19" i="26"/>
  <c r="I19" i="26" s="1"/>
  <c r="E35" i="40"/>
  <c r="I35" i="40" s="1"/>
  <c r="F40" i="39"/>
  <c r="J40" i="39" s="1"/>
  <c r="F18" i="40"/>
  <c r="J18" i="40" s="1"/>
  <c r="E22" i="39"/>
  <c r="I22" i="39" s="1"/>
  <c r="H34" i="40"/>
  <c r="L34" i="40" s="1"/>
  <c r="E37" i="39"/>
  <c r="I37" i="39" s="1"/>
  <c r="F37" i="38"/>
  <c r="J37" i="38" s="1"/>
  <c r="G32" i="37"/>
  <c r="K32" i="37" s="1"/>
  <c r="G21" i="36"/>
  <c r="K21" i="36" s="1"/>
  <c r="H16" i="35"/>
  <c r="L16" i="35" s="1"/>
  <c r="G40" i="38"/>
  <c r="K40" i="38" s="1"/>
  <c r="E19" i="37"/>
  <c r="I19" i="37" s="1"/>
  <c r="G36" i="37"/>
  <c r="K36" i="37" s="1"/>
  <c r="H24" i="36"/>
  <c r="L24" i="36" s="1"/>
  <c r="F32" i="36"/>
  <c r="J32" i="36" s="1"/>
  <c r="G44" i="35"/>
  <c r="K44" i="35" s="1"/>
  <c r="F18" i="35"/>
  <c r="J18" i="35" s="1"/>
  <c r="E23" i="34"/>
  <c r="I23" i="34" s="1"/>
  <c r="H27" i="38"/>
  <c r="L27" i="38" s="1"/>
  <c r="F43" i="37"/>
  <c r="J43" i="37" s="1"/>
  <c r="H34" i="37"/>
  <c r="L34" i="37" s="1"/>
  <c r="F31" i="36"/>
  <c r="J31" i="36" s="1"/>
  <c r="E21" i="36"/>
  <c r="I21" i="36" s="1"/>
  <c r="E39" i="35"/>
  <c r="I39" i="35" s="1"/>
  <c r="H23" i="35"/>
  <c r="L23" i="35" s="1"/>
  <c r="G38" i="34"/>
  <c r="K38" i="34" s="1"/>
  <c r="F22" i="34"/>
  <c r="J22" i="34" s="1"/>
  <c r="G18" i="34"/>
  <c r="K18" i="34" s="1"/>
  <c r="E40" i="34"/>
  <c r="I40" i="34" s="1"/>
  <c r="F28" i="33"/>
  <c r="J28" i="33" s="1"/>
  <c r="G32" i="33"/>
  <c r="K32" i="33" s="1"/>
  <c r="E35" i="33"/>
  <c r="I35" i="33" s="1"/>
  <c r="G24" i="32"/>
  <c r="K24" i="32" s="1"/>
  <c r="E32" i="32"/>
  <c r="I32" i="32" s="1"/>
  <c r="E41" i="32"/>
  <c r="I41" i="32" s="1"/>
  <c r="H31" i="32"/>
  <c r="L31" i="32" s="1"/>
  <c r="E27" i="31"/>
  <c r="I27" i="31" s="1"/>
  <c r="E41" i="31"/>
  <c r="I41" i="31" s="1"/>
  <c r="H28" i="31"/>
  <c r="L28" i="31" s="1"/>
  <c r="E45" i="31"/>
  <c r="I45" i="31" s="1"/>
  <c r="H44" i="31"/>
  <c r="L44" i="31" s="1"/>
  <c r="G13" i="30"/>
  <c r="K13" i="30" s="1"/>
  <c r="F32" i="30"/>
  <c r="J32" i="30" s="1"/>
  <c r="H31" i="30"/>
  <c r="L31" i="30" s="1"/>
  <c r="F35" i="30"/>
  <c r="J35" i="30" s="1"/>
  <c r="G34" i="34"/>
  <c r="K34" i="34" s="1"/>
  <c r="G21" i="34"/>
  <c r="K21" i="34" s="1"/>
  <c r="G40" i="34"/>
  <c r="K40" i="34" s="1"/>
  <c r="H14" i="33"/>
  <c r="L14" i="33" s="1"/>
  <c r="G29" i="33"/>
  <c r="K29" i="33" s="1"/>
  <c r="G15" i="33"/>
  <c r="K15" i="33" s="1"/>
  <c r="H45" i="33"/>
  <c r="L45" i="33" s="1"/>
  <c r="G44" i="33"/>
  <c r="K44" i="33" s="1"/>
  <c r="H23" i="32"/>
  <c r="L23" i="32" s="1"/>
  <c r="G21" i="32"/>
  <c r="K21" i="32" s="1"/>
  <c r="G43" i="32"/>
  <c r="K43" i="32" s="1"/>
  <c r="F45" i="32"/>
  <c r="J45" i="32" s="1"/>
  <c r="H22" i="31"/>
  <c r="L22" i="31" s="1"/>
  <c r="G32" i="31"/>
  <c r="K32" i="31" s="1"/>
  <c r="G21" i="31"/>
  <c r="K21" i="31" s="1"/>
  <c r="F25" i="31"/>
  <c r="J25" i="31" s="1"/>
  <c r="G35" i="31"/>
  <c r="K35" i="31" s="1"/>
  <c r="F22" i="30"/>
  <c r="J22" i="30" s="1"/>
  <c r="G23" i="30"/>
  <c r="K23" i="30" s="1"/>
  <c r="F40" i="30"/>
  <c r="J40" i="30" s="1"/>
  <c r="G26" i="30"/>
  <c r="K26" i="30" s="1"/>
  <c r="H39" i="34"/>
  <c r="L39" i="34" s="1"/>
  <c r="H18" i="34"/>
  <c r="L18" i="34" s="1"/>
  <c r="E45" i="34"/>
  <c r="I45" i="34" s="1"/>
  <c r="H40" i="33"/>
  <c r="L40" i="33" s="1"/>
  <c r="E21" i="33"/>
  <c r="I21" i="33" s="1"/>
  <c r="F22" i="33"/>
  <c r="J22" i="33" s="1"/>
  <c r="F16" i="33"/>
  <c r="J16" i="33" s="1"/>
  <c r="E26" i="33"/>
  <c r="I26" i="33" s="1"/>
  <c r="G26" i="32"/>
  <c r="K26" i="32" s="1"/>
  <c r="F28" i="32"/>
  <c r="J28" i="32" s="1"/>
  <c r="H39" i="32"/>
  <c r="L39" i="32" s="1"/>
  <c r="E27" i="32"/>
  <c r="I27" i="32" s="1"/>
  <c r="F24" i="31"/>
  <c r="J24" i="31" s="1"/>
  <c r="F39" i="31"/>
  <c r="J39" i="31" s="1"/>
  <c r="G43" i="31"/>
  <c r="K43" i="31" s="1"/>
  <c r="F33" i="31"/>
  <c r="J33" i="31" s="1"/>
  <c r="E37" i="31"/>
  <c r="I37" i="31" s="1"/>
  <c r="E29" i="30"/>
  <c r="I29" i="30" s="1"/>
  <c r="F33" i="30"/>
  <c r="J33" i="30" s="1"/>
  <c r="H19" i="30"/>
  <c r="L19" i="30" s="1"/>
  <c r="F36" i="30"/>
  <c r="J36" i="30" s="1"/>
  <c r="G16" i="30"/>
  <c r="K16" i="30" s="1"/>
  <c r="E30" i="29"/>
  <c r="I30" i="29" s="1"/>
  <c r="E36" i="29"/>
  <c r="I36" i="29" s="1"/>
  <c r="F38" i="29"/>
  <c r="J38" i="29" s="1"/>
  <c r="E34" i="29"/>
  <c r="I34" i="29" s="1"/>
  <c r="F13" i="28"/>
  <c r="J13" i="28" s="1"/>
  <c r="H12" i="28"/>
  <c r="L12" i="28" s="1"/>
  <c r="E32" i="28"/>
  <c r="I32" i="28" s="1"/>
  <c r="E17" i="28"/>
  <c r="I17" i="28" s="1"/>
  <c r="H25" i="28"/>
  <c r="L25" i="28" s="1"/>
  <c r="E29" i="28"/>
  <c r="I29" i="28" s="1"/>
  <c r="F23" i="26"/>
  <c r="J23" i="26" s="1"/>
  <c r="H36" i="26"/>
  <c r="L36" i="26" s="1"/>
  <c r="F34" i="26"/>
  <c r="J34" i="26" s="1"/>
  <c r="E24" i="26"/>
  <c r="I24" i="26" s="1"/>
  <c r="F10" i="36"/>
  <c r="J10" i="36" s="1"/>
  <c r="G16" i="25"/>
  <c r="K16" i="25" s="1"/>
  <c r="G12" i="39"/>
  <c r="K12" i="39" s="1"/>
  <c r="F45" i="36"/>
  <c r="J45" i="36" s="1"/>
  <c r="F19" i="32"/>
  <c r="J19" i="32" s="1"/>
  <c r="H22" i="23"/>
  <c r="L22" i="23" s="1"/>
  <c r="E18" i="40"/>
  <c r="I18" i="40" s="1"/>
  <c r="E38" i="39"/>
  <c r="I38" i="39" s="1"/>
  <c r="F12" i="40"/>
  <c r="J12" i="40" s="1"/>
  <c r="G41" i="39"/>
  <c r="K41" i="39" s="1"/>
  <c r="G43" i="40"/>
  <c r="K43" i="40" s="1"/>
  <c r="E15" i="39"/>
  <c r="I15" i="39" s="1"/>
  <c r="G25" i="38"/>
  <c r="K25" i="38" s="1"/>
  <c r="H39" i="37"/>
  <c r="L39" i="37" s="1"/>
  <c r="H15" i="35"/>
  <c r="L15" i="35" s="1"/>
  <c r="H42" i="35"/>
  <c r="L42" i="35" s="1"/>
  <c r="E40" i="38"/>
  <c r="I40" i="38" s="1"/>
  <c r="G43" i="37"/>
  <c r="K43" i="37" s="1"/>
  <c r="E34" i="37"/>
  <c r="I34" i="37" s="1"/>
  <c r="F24" i="36"/>
  <c r="J24" i="36" s="1"/>
  <c r="H21" i="36"/>
  <c r="L21" i="36" s="1"/>
  <c r="G39" i="35"/>
  <c r="K39" i="35" s="1"/>
  <c r="H18" i="35"/>
  <c r="L18" i="35" s="1"/>
  <c r="F42" i="34"/>
  <c r="J42" i="34" s="1"/>
  <c r="G10" i="39"/>
  <c r="K10" i="39" s="1"/>
  <c r="H16" i="38"/>
  <c r="L16" i="38" s="1"/>
  <c r="G21" i="30"/>
  <c r="K21" i="30" s="1"/>
  <c r="E20" i="31"/>
  <c r="I20" i="31" s="1"/>
  <c r="E29" i="23"/>
  <c r="I29" i="23" s="1"/>
  <c r="E31" i="40"/>
  <c r="I31" i="40" s="1"/>
  <c r="G15" i="39"/>
  <c r="K15" i="39" s="1"/>
  <c r="F32" i="40"/>
  <c r="J32" i="40" s="1"/>
  <c r="E17" i="39"/>
  <c r="I17" i="39" s="1"/>
  <c r="H12" i="40"/>
  <c r="L12" i="40" s="1"/>
  <c r="H32" i="39"/>
  <c r="L32" i="39" s="1"/>
  <c r="F29" i="37"/>
  <c r="J29" i="37" s="1"/>
  <c r="F28" i="37"/>
  <c r="J28" i="37" s="1"/>
  <c r="H13" i="35"/>
  <c r="L13" i="35" s="1"/>
  <c r="F35" i="34"/>
  <c r="J35" i="34" s="1"/>
  <c r="E35" i="38"/>
  <c r="I35" i="38" s="1"/>
  <c r="H43" i="37"/>
  <c r="L43" i="37" s="1"/>
  <c r="F27" i="37"/>
  <c r="J27" i="37" s="1"/>
  <c r="E26" i="36"/>
  <c r="I26" i="36" s="1"/>
  <c r="F21" i="36"/>
  <c r="J21" i="36" s="1"/>
  <c r="H29" i="35"/>
  <c r="L29" i="35" s="1"/>
  <c r="E32" i="35"/>
  <c r="I32" i="35" s="1"/>
  <c r="E42" i="34"/>
  <c r="I42" i="34" s="1"/>
  <c r="H25" i="38"/>
  <c r="L25" i="38" s="1"/>
  <c r="G16" i="37"/>
  <c r="K16" i="37" s="1"/>
  <c r="F42" i="37"/>
  <c r="J42" i="37" s="1"/>
  <c r="G43" i="36"/>
  <c r="K43" i="36" s="1"/>
  <c r="H17" i="36"/>
  <c r="L17" i="36" s="1"/>
  <c r="F21" i="35"/>
  <c r="J21" i="35" s="1"/>
  <c r="G42" i="35"/>
  <c r="K42" i="35" s="1"/>
  <c r="G42" i="34"/>
  <c r="K42" i="34" s="1"/>
  <c r="H26" i="34"/>
  <c r="L26" i="34" s="1"/>
  <c r="F19" i="34"/>
  <c r="J19" i="34" s="1"/>
  <c r="G40" i="33"/>
  <c r="K40" i="33" s="1"/>
  <c r="E29" i="33"/>
  <c r="I29" i="33" s="1"/>
  <c r="F25" i="33"/>
  <c r="J25" i="33" s="1"/>
  <c r="H44" i="32"/>
  <c r="L44" i="32" s="1"/>
  <c r="E33" i="32"/>
  <c r="I33" i="32" s="1"/>
  <c r="H17" i="32"/>
  <c r="L17" i="32" s="1"/>
  <c r="E20" i="32"/>
  <c r="I20" i="32" s="1"/>
  <c r="F40" i="32"/>
  <c r="J40" i="32" s="1"/>
  <c r="G34" i="31"/>
  <c r="K34" i="31" s="1"/>
  <c r="G17" i="31"/>
  <c r="K17" i="31" s="1"/>
  <c r="H29" i="31"/>
  <c r="L29" i="31" s="1"/>
  <c r="E18" i="31"/>
  <c r="I18" i="31" s="1"/>
  <c r="F30" i="30"/>
  <c r="J30" i="30" s="1"/>
  <c r="F20" i="30"/>
  <c r="J20" i="30" s="1"/>
  <c r="E41" i="30"/>
  <c r="I41" i="30" s="1"/>
  <c r="F17" i="30"/>
  <c r="J17" i="30" s="1"/>
  <c r="F29" i="34"/>
  <c r="J29" i="34" s="1"/>
  <c r="E43" i="34"/>
  <c r="I43" i="34" s="1"/>
  <c r="F44" i="34"/>
  <c r="J44" i="34" s="1"/>
  <c r="G33" i="33"/>
  <c r="K33" i="33" s="1"/>
  <c r="G19" i="33"/>
  <c r="K19" i="33" s="1"/>
  <c r="E38" i="33"/>
  <c r="I38" i="33" s="1"/>
  <c r="H23" i="33"/>
  <c r="L23" i="33" s="1"/>
  <c r="E18" i="33"/>
  <c r="I18" i="33" s="1"/>
  <c r="E25" i="32"/>
  <c r="I25" i="32" s="1"/>
  <c r="H24" i="32"/>
  <c r="L24" i="32" s="1"/>
  <c r="F32" i="32"/>
  <c r="J32" i="32" s="1"/>
  <c r="F41" i="32"/>
  <c r="J41" i="32" s="1"/>
  <c r="E31" i="32"/>
  <c r="I31" i="32" s="1"/>
  <c r="F27" i="31"/>
  <c r="J27" i="31" s="1"/>
  <c r="H41" i="31"/>
  <c r="L41" i="31" s="1"/>
  <c r="G28" i="31"/>
  <c r="K28" i="31" s="1"/>
  <c r="F45" i="31"/>
  <c r="J45" i="31" s="1"/>
  <c r="F44" i="31"/>
  <c r="J44" i="31" s="1"/>
  <c r="E13" i="30"/>
  <c r="I13" i="30" s="1"/>
  <c r="H32" i="30"/>
  <c r="L32" i="30" s="1"/>
  <c r="E31" i="30"/>
  <c r="I31" i="30" s="1"/>
  <c r="E35" i="30"/>
  <c r="I35" i="30" s="1"/>
  <c r="H34" i="34"/>
  <c r="L34" i="34" s="1"/>
  <c r="F21" i="34"/>
  <c r="J21" i="34" s="1"/>
  <c r="H40" i="34"/>
  <c r="L40" i="34" s="1"/>
  <c r="E14" i="33"/>
  <c r="I14" i="33" s="1"/>
  <c r="F29" i="33"/>
  <c r="J29" i="33" s="1"/>
  <c r="F15" i="33"/>
  <c r="J15" i="33" s="1"/>
  <c r="E45" i="33"/>
  <c r="I45" i="33" s="1"/>
  <c r="H44" i="33"/>
  <c r="L44" i="33" s="1"/>
  <c r="E23" i="32"/>
  <c r="I23" i="32" s="1"/>
  <c r="H21" i="32"/>
  <c r="L21" i="32" s="1"/>
  <c r="H43" i="32"/>
  <c r="L43" i="32" s="1"/>
  <c r="G45" i="32"/>
  <c r="K45" i="32" s="1"/>
  <c r="E22" i="31"/>
  <c r="I22" i="31" s="1"/>
  <c r="E32" i="31"/>
  <c r="I32" i="31" s="1"/>
  <c r="F21" i="31"/>
  <c r="J21" i="31" s="1"/>
  <c r="E25" i="31"/>
  <c r="I25" i="31" s="1"/>
  <c r="H35" i="31"/>
  <c r="L35" i="31" s="1"/>
  <c r="G22" i="30"/>
  <c r="K22" i="30" s="1"/>
  <c r="F23" i="30"/>
  <c r="J23" i="30" s="1"/>
  <c r="H40" i="30"/>
  <c r="L40" i="30" s="1"/>
  <c r="F26" i="30"/>
  <c r="J26" i="30" s="1"/>
  <c r="F33" i="29"/>
  <c r="J33" i="29" s="1"/>
  <c r="E37" i="29"/>
  <c r="I37" i="29" s="1"/>
  <c r="G43" i="29"/>
  <c r="K43" i="29" s="1"/>
  <c r="H40" i="29"/>
  <c r="L40" i="29" s="1"/>
  <c r="F15" i="29"/>
  <c r="J15" i="29" s="1"/>
  <c r="E18" i="28"/>
  <c r="I18" i="28" s="1"/>
  <c r="G14" i="28"/>
  <c r="K14" i="28" s="1"/>
  <c r="F41" i="28"/>
  <c r="J41" i="28" s="1"/>
  <c r="G36" i="28"/>
  <c r="K36" i="28" s="1"/>
  <c r="E19" i="28"/>
  <c r="I19" i="28" s="1"/>
  <c r="F38" i="28"/>
  <c r="J38" i="28" s="1"/>
  <c r="F32" i="26"/>
  <c r="J32" i="26" s="1"/>
  <c r="H25" i="26"/>
  <c r="L25" i="26" s="1"/>
  <c r="H43" i="26"/>
  <c r="L43" i="26" s="1"/>
  <c r="E14" i="26"/>
  <c r="I14" i="26" s="1"/>
  <c r="F18" i="26"/>
  <c r="J18" i="26" s="1"/>
  <c r="F44" i="25"/>
  <c r="J44" i="25" s="1"/>
  <c r="F29" i="25"/>
  <c r="J29" i="25" s="1"/>
  <c r="E12" i="23"/>
  <c r="I12" i="23" s="1"/>
  <c r="G12" i="30"/>
  <c r="K12" i="30" s="1"/>
  <c r="E29" i="40"/>
  <c r="I29" i="40" s="1"/>
  <c r="E19" i="25"/>
  <c r="I19" i="25" s="1"/>
  <c r="E13" i="24"/>
  <c r="I13" i="24" s="1"/>
  <c r="H18" i="39"/>
  <c r="L18" i="39" s="1"/>
  <c r="G20" i="38"/>
  <c r="K20" i="38" s="1"/>
  <c r="G24" i="39"/>
  <c r="K24" i="39" s="1"/>
  <c r="G36" i="40"/>
  <c r="K36" i="40" s="1"/>
  <c r="E14" i="39"/>
  <c r="I14" i="39" s="1"/>
  <c r="G26" i="38"/>
  <c r="K26" i="38" s="1"/>
  <c r="H40" i="37"/>
  <c r="L40" i="37" s="1"/>
  <c r="E43" i="36"/>
  <c r="I43" i="36" s="1"/>
  <c r="E35" i="35"/>
  <c r="I35" i="35" s="1"/>
  <c r="E22" i="34"/>
  <c r="I22" i="34" s="1"/>
  <c r="H23" i="38"/>
  <c r="L23" i="38" s="1"/>
  <c r="E30" i="37"/>
  <c r="I30" i="37" s="1"/>
  <c r="G28" i="37"/>
  <c r="K28" i="37" s="1"/>
  <c r="E15" i="36"/>
  <c r="I15" i="36" s="1"/>
  <c r="H34" i="36"/>
  <c r="L34" i="36" s="1"/>
  <c r="F36" i="35"/>
  <c r="J36" i="35" s="1"/>
  <c r="H37" i="35"/>
  <c r="L37" i="35" s="1"/>
  <c r="E19" i="38"/>
  <c r="I19" i="38" s="1"/>
  <c r="F43" i="38"/>
  <c r="J43" i="38" s="1"/>
  <c r="E31" i="37"/>
  <c r="I31" i="37" s="1"/>
  <c r="G37" i="37"/>
  <c r="K37" i="37" s="1"/>
  <c r="H40" i="36"/>
  <c r="L40" i="36" s="1"/>
  <c r="F26" i="35"/>
  <c r="J26" i="35" s="1"/>
  <c r="F45" i="35"/>
  <c r="J45" i="35" s="1"/>
  <c r="E37" i="35"/>
  <c r="I37" i="35" s="1"/>
  <c r="E37" i="34"/>
  <c r="I37" i="34" s="1"/>
  <c r="F25" i="34"/>
  <c r="J25" i="34" s="1"/>
  <c r="G45" i="34"/>
  <c r="K45" i="34" s="1"/>
  <c r="G14" i="33"/>
  <c r="K14" i="33" s="1"/>
  <c r="F34" i="33"/>
  <c r="J34" i="33" s="1"/>
  <c r="H30" i="33"/>
  <c r="L30" i="33" s="1"/>
  <c r="G18" i="32"/>
  <c r="K18" i="32" s="1"/>
  <c r="G37" i="32"/>
  <c r="K37" i="32" s="1"/>
  <c r="G34" i="32"/>
  <c r="K34" i="32" s="1"/>
  <c r="F36" i="32"/>
  <c r="J36" i="32" s="1"/>
  <c r="H19" i="31"/>
  <c r="L19" i="31" s="1"/>
  <c r="G23" i="31"/>
  <c r="K23" i="31" s="1"/>
  <c r="G12" i="31"/>
  <c r="K12" i="31" s="1"/>
  <c r="H13" i="31"/>
  <c r="L13" i="31" s="1"/>
  <c r="G26" i="31"/>
  <c r="K26" i="31" s="1"/>
  <c r="G38" i="30"/>
  <c r="K38" i="30" s="1"/>
  <c r="H42" i="30"/>
  <c r="L42" i="30" s="1"/>
  <c r="G14" i="30"/>
  <c r="K14" i="30" s="1"/>
  <c r="F45" i="30"/>
  <c r="J45" i="30" s="1"/>
  <c r="H30" i="34"/>
  <c r="L30" i="34" s="1"/>
  <c r="G12" i="34"/>
  <c r="K12" i="34" s="1"/>
  <c r="E36" i="34"/>
  <c r="I36" i="34" s="1"/>
  <c r="F39" i="33"/>
  <c r="J39" i="33" s="1"/>
  <c r="G43" i="33"/>
  <c r="K43" i="33" s="1"/>
  <c r="G17" i="33"/>
  <c r="K17" i="33" s="1"/>
  <c r="F41" i="33"/>
  <c r="J41" i="33" s="1"/>
  <c r="E37" i="33"/>
  <c r="I37" i="33" s="1"/>
  <c r="G35" i="32"/>
  <c r="K35" i="32" s="1"/>
  <c r="E42" i="32"/>
  <c r="I42" i="32" s="1"/>
  <c r="H30" i="32"/>
  <c r="L30" i="32" s="1"/>
  <c r="H14" i="32"/>
  <c r="L14" i="32" s="1"/>
  <c r="H40" i="31"/>
  <c r="L40" i="31" s="1"/>
  <c r="F15" i="31"/>
  <c r="J15" i="31" s="1"/>
  <c r="G36" i="31"/>
  <c r="K36" i="31" s="1"/>
  <c r="H38" i="31"/>
  <c r="L38" i="31" s="1"/>
  <c r="F30" i="31"/>
  <c r="J30" i="31" s="1"/>
  <c r="F39" i="30"/>
  <c r="J39" i="30" s="1"/>
  <c r="F24" i="30"/>
  <c r="J24" i="30" s="1"/>
  <c r="G37" i="30"/>
  <c r="K37" i="30" s="1"/>
  <c r="F27" i="30"/>
  <c r="J27" i="30" s="1"/>
  <c r="F26" i="34"/>
  <c r="J26" i="34" s="1"/>
  <c r="G20" i="34"/>
  <c r="K20" i="34" s="1"/>
  <c r="H27" i="34"/>
  <c r="L27" i="34" s="1"/>
  <c r="F27" i="33"/>
  <c r="J27" i="33" s="1"/>
  <c r="F36" i="33"/>
  <c r="J36" i="33" s="1"/>
  <c r="E13" i="33"/>
  <c r="I13" i="33" s="1"/>
  <c r="H32" i="33"/>
  <c r="L32" i="33" s="1"/>
  <c r="G30" i="33"/>
  <c r="K30" i="33" s="1"/>
  <c r="F44" i="32"/>
  <c r="J44" i="32" s="1"/>
  <c r="H33" i="32"/>
  <c r="L33" i="32" s="1"/>
  <c r="E17" i="32"/>
  <c r="I17" i="32" s="1"/>
  <c r="H20" i="32"/>
  <c r="L20" i="32" s="1"/>
  <c r="E40" i="32"/>
  <c r="I40" i="32" s="1"/>
  <c r="H34" i="31"/>
  <c r="L34" i="31" s="1"/>
  <c r="E10" i="38"/>
  <c r="I10" i="38" s="1"/>
  <c r="H42" i="29"/>
  <c r="L42" i="29" s="1"/>
  <c r="G42" i="25"/>
  <c r="K42" i="25" s="1"/>
  <c r="F31" i="40"/>
  <c r="J31" i="40" s="1"/>
  <c r="E26" i="39"/>
  <c r="I26" i="39" s="1"/>
  <c r="E44" i="36"/>
  <c r="I44" i="36" s="1"/>
  <c r="F25" i="38"/>
  <c r="J25" i="38" s="1"/>
  <c r="E28" i="37"/>
  <c r="I28" i="37" s="1"/>
  <c r="E41" i="35"/>
  <c r="I41" i="35" s="1"/>
  <c r="G35" i="38"/>
  <c r="K35" i="38" s="1"/>
  <c r="E27" i="37"/>
  <c r="I27" i="37" s="1"/>
  <c r="F28" i="36"/>
  <c r="J28" i="36" s="1"/>
  <c r="F32" i="35"/>
  <c r="J32" i="35" s="1"/>
  <c r="E13" i="34"/>
  <c r="I13" i="34" s="1"/>
  <c r="H27" i="33"/>
  <c r="L27" i="33" s="1"/>
  <c r="E16" i="33"/>
  <c r="I16" i="33" s="1"/>
  <c r="F33" i="32"/>
  <c r="J33" i="32" s="1"/>
  <c r="F20" i="32"/>
  <c r="J20" i="32" s="1"/>
  <c r="F34" i="31"/>
  <c r="J34" i="31" s="1"/>
  <c r="G29" i="31"/>
  <c r="K29" i="31" s="1"/>
  <c r="H30" i="30"/>
  <c r="L30" i="30" s="1"/>
  <c r="G41" i="30"/>
  <c r="K41" i="30" s="1"/>
  <c r="G22" i="34"/>
  <c r="K22" i="34" s="1"/>
  <c r="H21" i="34"/>
  <c r="L21" i="34" s="1"/>
  <c r="F14" i="33"/>
  <c r="J14" i="33" s="1"/>
  <c r="H15" i="33"/>
  <c r="L15" i="33" s="1"/>
  <c r="E44" i="33"/>
  <c r="I44" i="33" s="1"/>
  <c r="F21" i="32"/>
  <c r="J21" i="32" s="1"/>
  <c r="H45" i="32"/>
  <c r="L45" i="32" s="1"/>
  <c r="F32" i="31"/>
  <c r="J32" i="31" s="1"/>
  <c r="G25" i="31"/>
  <c r="K25" i="31" s="1"/>
  <c r="H22" i="30"/>
  <c r="L22" i="30" s="1"/>
  <c r="G40" i="30"/>
  <c r="K40" i="30" s="1"/>
  <c r="E25" i="34"/>
  <c r="I25" i="34" s="1"/>
  <c r="E31" i="34"/>
  <c r="I31" i="34" s="1"/>
  <c r="G28" i="33"/>
  <c r="K28" i="33" s="1"/>
  <c r="H25" i="33"/>
  <c r="L25" i="33" s="1"/>
  <c r="E18" i="32"/>
  <c r="I18" i="32" s="1"/>
  <c r="E34" i="32"/>
  <c r="I34" i="32" s="1"/>
  <c r="F19" i="31"/>
  <c r="J19" i="31" s="1"/>
  <c r="E36" i="31"/>
  <c r="I36" i="31" s="1"/>
  <c r="G45" i="31"/>
  <c r="K45" i="31" s="1"/>
  <c r="H38" i="30"/>
  <c r="L38" i="30" s="1"/>
  <c r="H41" i="30"/>
  <c r="L41" i="30" s="1"/>
  <c r="G35" i="30"/>
  <c r="K35" i="30" s="1"/>
  <c r="G45" i="29"/>
  <c r="K45" i="29" s="1"/>
  <c r="E12" i="29"/>
  <c r="I12" i="29" s="1"/>
  <c r="H22" i="29"/>
  <c r="L22" i="29" s="1"/>
  <c r="H41" i="29"/>
  <c r="L41" i="29" s="1"/>
  <c r="G24" i="28"/>
  <c r="K24" i="28" s="1"/>
  <c r="G22" i="28"/>
  <c r="K22" i="28" s="1"/>
  <c r="G44" i="28"/>
  <c r="K44" i="28" s="1"/>
  <c r="H31" i="28"/>
  <c r="L31" i="28" s="1"/>
  <c r="G37" i="26"/>
  <c r="K37" i="26" s="1"/>
  <c r="G38" i="26"/>
  <c r="K38" i="26" s="1"/>
  <c r="H26" i="26"/>
  <c r="L26" i="26" s="1"/>
  <c r="H18" i="25"/>
  <c r="L18" i="25" s="1"/>
  <c r="G15" i="25"/>
  <c r="K15" i="25" s="1"/>
  <c r="H34" i="25"/>
  <c r="L34" i="25" s="1"/>
  <c r="F12" i="25"/>
  <c r="J12" i="25" s="1"/>
  <c r="E28" i="25"/>
  <c r="I28" i="25" s="1"/>
  <c r="F33" i="24"/>
  <c r="J33" i="24" s="1"/>
  <c r="H13" i="29"/>
  <c r="L13" i="29" s="1"/>
  <c r="G26" i="29"/>
  <c r="K26" i="29" s="1"/>
  <c r="G12" i="29"/>
  <c r="K12" i="29" s="1"/>
  <c r="H24" i="29"/>
  <c r="L24" i="29" s="1"/>
  <c r="H39" i="29"/>
  <c r="L39" i="29" s="1"/>
  <c r="H27" i="28"/>
  <c r="L27" i="28" s="1"/>
  <c r="H24" i="28"/>
  <c r="L24" i="28" s="1"/>
  <c r="G34" i="28"/>
  <c r="K34" i="28" s="1"/>
  <c r="F45" i="28"/>
  <c r="J45" i="28" s="1"/>
  <c r="H20" i="28"/>
  <c r="L20" i="28" s="1"/>
  <c r="G31" i="28"/>
  <c r="K31" i="28" s="1"/>
  <c r="H41" i="26"/>
  <c r="L41" i="26" s="1"/>
  <c r="F39" i="26"/>
  <c r="J39" i="26" s="1"/>
  <c r="F33" i="26"/>
  <c r="J33" i="26" s="1"/>
  <c r="G26" i="26"/>
  <c r="K26" i="26" s="1"/>
  <c r="F27" i="26"/>
  <c r="J27" i="26" s="1"/>
  <c r="G31" i="25"/>
  <c r="K31" i="25" s="1"/>
  <c r="H38" i="25"/>
  <c r="L38" i="25" s="1"/>
  <c r="F14" i="25"/>
  <c r="J14" i="25" s="1"/>
  <c r="H32" i="25"/>
  <c r="L32" i="25" s="1"/>
  <c r="F43" i="24"/>
  <c r="J43" i="24" s="1"/>
  <c r="E16" i="30"/>
  <c r="I16" i="30" s="1"/>
  <c r="F30" i="29"/>
  <c r="J30" i="29" s="1"/>
  <c r="G36" i="29"/>
  <c r="K36" i="29" s="1"/>
  <c r="H38" i="29"/>
  <c r="L38" i="29" s="1"/>
  <c r="E10" i="35"/>
  <c r="I10" i="35" s="1"/>
  <c r="E25" i="30"/>
  <c r="I25" i="30" s="1"/>
  <c r="H25" i="24"/>
  <c r="L25" i="24" s="1"/>
  <c r="F14" i="39"/>
  <c r="J14" i="39" s="1"/>
  <c r="F17" i="39"/>
  <c r="J17" i="39" s="1"/>
  <c r="E41" i="36"/>
  <c r="I41" i="36" s="1"/>
  <c r="E25" i="38"/>
  <c r="I25" i="38" s="1"/>
  <c r="F43" i="36"/>
  <c r="J43" i="36" s="1"/>
  <c r="E36" i="35"/>
  <c r="I36" i="35" s="1"/>
  <c r="H24" i="38"/>
  <c r="L24" i="38" s="1"/>
  <c r="H15" i="37"/>
  <c r="L15" i="37" s="1"/>
  <c r="G34" i="36"/>
  <c r="K34" i="36" s="1"/>
  <c r="G28" i="35"/>
  <c r="K28" i="35" s="1"/>
  <c r="G39" i="34"/>
  <c r="K39" i="34" s="1"/>
  <c r="H24" i="33"/>
  <c r="L24" i="33" s="1"/>
  <c r="G25" i="33"/>
  <c r="K25" i="33" s="1"/>
  <c r="H42" i="32"/>
  <c r="L42" i="32" s="1"/>
  <c r="E14" i="32"/>
  <c r="I14" i="32" s="1"/>
  <c r="H15" i="31"/>
  <c r="L15" i="31" s="1"/>
  <c r="E38" i="31"/>
  <c r="I38" i="31" s="1"/>
  <c r="G39" i="30"/>
  <c r="K39" i="30" s="1"/>
  <c r="E37" i="30"/>
  <c r="I37" i="30" s="1"/>
  <c r="E26" i="34"/>
  <c r="I26" i="34" s="1"/>
  <c r="G27" i="34"/>
  <c r="K27" i="34" s="1"/>
  <c r="E36" i="33"/>
  <c r="I36" i="33" s="1"/>
  <c r="E32" i="33"/>
  <c r="I32" i="33" s="1"/>
  <c r="E44" i="32"/>
  <c r="I44" i="32" s="1"/>
  <c r="G17" i="32"/>
  <c r="K17" i="32" s="1"/>
  <c r="H40" i="32"/>
  <c r="L40" i="32" s="1"/>
  <c r="E17" i="31"/>
  <c r="I17" i="31" s="1"/>
  <c r="H18" i="31"/>
  <c r="L18" i="31" s="1"/>
  <c r="H20" i="30"/>
  <c r="L20" i="30" s="1"/>
  <c r="H17" i="30"/>
  <c r="L17" i="30" s="1"/>
  <c r="G43" i="34"/>
  <c r="K43" i="34" s="1"/>
  <c r="H33" i="33"/>
  <c r="L33" i="33" s="1"/>
  <c r="G38" i="33"/>
  <c r="K38" i="33" s="1"/>
  <c r="G18" i="33"/>
  <c r="K18" i="33" s="1"/>
  <c r="F24" i="32"/>
  <c r="J24" i="32" s="1"/>
  <c r="H41" i="32"/>
  <c r="L41" i="32" s="1"/>
  <c r="H27" i="31"/>
  <c r="L27" i="31" s="1"/>
  <c r="E12" i="31"/>
  <c r="I12" i="31" s="1"/>
  <c r="F18" i="31"/>
  <c r="J18" i="31" s="1"/>
  <c r="F13" i="30"/>
  <c r="J13" i="30" s="1"/>
  <c r="H37" i="30"/>
  <c r="L37" i="30" s="1"/>
  <c r="H35" i="30"/>
  <c r="L35" i="30" s="1"/>
  <c r="F37" i="29"/>
  <c r="J37" i="29" s="1"/>
  <c r="F21" i="29"/>
  <c r="J21" i="29" s="1"/>
  <c r="F22" i="29"/>
  <c r="J22" i="29" s="1"/>
  <c r="F18" i="28"/>
  <c r="J18" i="28" s="1"/>
  <c r="H33" i="28"/>
  <c r="L33" i="28" s="1"/>
  <c r="F22" i="28"/>
  <c r="J22" i="28" s="1"/>
  <c r="G19" i="28"/>
  <c r="K19" i="28" s="1"/>
  <c r="F40" i="28"/>
  <c r="J40" i="28" s="1"/>
  <c r="E37" i="26"/>
  <c r="I37" i="26" s="1"/>
  <c r="G43" i="26"/>
  <c r="K43" i="26" s="1"/>
  <c r="E35" i="26"/>
  <c r="I35" i="26" s="1"/>
  <c r="F45" i="25"/>
  <c r="J45" i="25" s="1"/>
  <c r="F15" i="25"/>
  <c r="J15" i="25" s="1"/>
  <c r="E43" i="25"/>
  <c r="I43" i="25" s="1"/>
  <c r="E27" i="25"/>
  <c r="I27" i="25" s="1"/>
  <c r="H37" i="25"/>
  <c r="L37" i="25" s="1"/>
  <c r="G42" i="24"/>
  <c r="K42" i="24" s="1"/>
  <c r="F13" i="29"/>
  <c r="J13" i="29" s="1"/>
  <c r="E26" i="29"/>
  <c r="I26" i="29" s="1"/>
  <c r="H12" i="29"/>
  <c r="L12" i="29" s="1"/>
  <c r="F24" i="29"/>
  <c r="J24" i="29" s="1"/>
  <c r="F39" i="29"/>
  <c r="J39" i="29" s="1"/>
  <c r="F27" i="28"/>
  <c r="J27" i="28" s="1"/>
  <c r="F24" i="28"/>
  <c r="J24" i="28" s="1"/>
  <c r="E34" i="28"/>
  <c r="I34" i="28" s="1"/>
  <c r="G45" i="28"/>
  <c r="K45" i="28" s="1"/>
  <c r="G20" i="28"/>
  <c r="K20" i="28" s="1"/>
  <c r="E31" i="28"/>
  <c r="I31" i="28" s="1"/>
  <c r="F41" i="26"/>
  <c r="J41" i="26" s="1"/>
  <c r="G39" i="26"/>
  <c r="K39" i="26" s="1"/>
  <c r="G33" i="26"/>
  <c r="K33" i="26" s="1"/>
  <c r="F26" i="26"/>
  <c r="J26" i="26" s="1"/>
  <c r="G27" i="26"/>
  <c r="K27" i="26" s="1"/>
  <c r="H31" i="25"/>
  <c r="L31" i="25" s="1"/>
  <c r="F38" i="25"/>
  <c r="J38" i="25" s="1"/>
  <c r="E14" i="25"/>
  <c r="I14" i="25" s="1"/>
  <c r="F32" i="25"/>
  <c r="J32" i="25" s="1"/>
  <c r="G43" i="24"/>
  <c r="K43" i="24" s="1"/>
  <c r="G33" i="29"/>
  <c r="K33" i="29" s="1"/>
  <c r="G37" i="29"/>
  <c r="K37" i="29" s="1"/>
  <c r="H43" i="29"/>
  <c r="L43" i="29" s="1"/>
  <c r="E40" i="29"/>
  <c r="I40" i="29" s="1"/>
  <c r="H20" i="29"/>
  <c r="L20" i="29" s="1"/>
  <c r="H15" i="40"/>
  <c r="L15" i="40" s="1"/>
  <c r="H45" i="39"/>
  <c r="L45" i="39" s="1"/>
  <c r="E20" i="38"/>
  <c r="I20" i="38" s="1"/>
  <c r="F44" i="35"/>
  <c r="J44" i="35" s="1"/>
  <c r="G43" i="38"/>
  <c r="K43" i="38" s="1"/>
  <c r="H43" i="36"/>
  <c r="L43" i="36" s="1"/>
  <c r="F42" i="35"/>
  <c r="J42" i="35" s="1"/>
  <c r="F23" i="38"/>
  <c r="J23" i="38" s="1"/>
  <c r="H28" i="37"/>
  <c r="L28" i="37" s="1"/>
  <c r="F12" i="35"/>
  <c r="J12" i="35" s="1"/>
  <c r="F28" i="35"/>
  <c r="J28" i="35" s="1"/>
  <c r="G25" i="34"/>
  <c r="K25" i="34" s="1"/>
  <c r="F24" i="33"/>
  <c r="J24" i="33" s="1"/>
  <c r="F45" i="33"/>
  <c r="J45" i="33" s="1"/>
  <c r="H28" i="32"/>
  <c r="L28" i="32" s="1"/>
  <c r="G27" i="32"/>
  <c r="K27" i="32" s="1"/>
  <c r="E39" i="31"/>
  <c r="I39" i="31" s="1"/>
  <c r="E33" i="31"/>
  <c r="I33" i="31" s="1"/>
  <c r="F29" i="30"/>
  <c r="J29" i="30" s="1"/>
  <c r="G19" i="30"/>
  <c r="K19" i="30" s="1"/>
  <c r="F30" i="34"/>
  <c r="J30" i="34" s="1"/>
  <c r="F36" i="34"/>
  <c r="J36" i="34" s="1"/>
  <c r="F43" i="33"/>
  <c r="J43" i="33" s="1"/>
  <c r="G41" i="33"/>
  <c r="K41" i="33" s="1"/>
  <c r="H35" i="32"/>
  <c r="L35" i="32" s="1"/>
  <c r="F30" i="32"/>
  <c r="J30" i="32" s="1"/>
  <c r="F40" i="31"/>
  <c r="J40" i="31" s="1"/>
  <c r="H36" i="31"/>
  <c r="L36" i="31" s="1"/>
  <c r="H30" i="31"/>
  <c r="L30" i="31" s="1"/>
  <c r="H24" i="30"/>
  <c r="L24" i="30" s="1"/>
  <c r="H27" i="30"/>
  <c r="L27" i="30" s="1"/>
  <c r="F43" i="34"/>
  <c r="J43" i="34" s="1"/>
  <c r="F33" i="33"/>
  <c r="J33" i="33" s="1"/>
  <c r="H38" i="33"/>
  <c r="L38" i="33" s="1"/>
  <c r="H18" i="33"/>
  <c r="L18" i="33" s="1"/>
  <c r="E24" i="32"/>
  <c r="I24" i="32" s="1"/>
  <c r="G41" i="32"/>
  <c r="K41" i="32" s="1"/>
  <c r="G27" i="31"/>
  <c r="K27" i="31" s="1"/>
  <c r="F28" i="31"/>
  <c r="J28" i="31" s="1"/>
  <c r="E30" i="31"/>
  <c r="I30" i="31" s="1"/>
  <c r="H13" i="30"/>
  <c r="L13" i="30" s="1"/>
  <c r="E14" i="30"/>
  <c r="I14" i="30" s="1"/>
  <c r="G44" i="30"/>
  <c r="K44" i="30" s="1"/>
  <c r="F26" i="29"/>
  <c r="J26" i="29" s="1"/>
  <c r="F28" i="29"/>
  <c r="J28" i="29" s="1"/>
  <c r="F27" i="29"/>
  <c r="J27" i="29" s="1"/>
  <c r="G27" i="28"/>
  <c r="K27" i="28" s="1"/>
  <c r="F42" i="28"/>
  <c r="J42" i="28" s="1"/>
  <c r="E28" i="28"/>
  <c r="I28" i="28" s="1"/>
  <c r="F20" i="28"/>
  <c r="J20" i="28" s="1"/>
  <c r="F30" i="26"/>
  <c r="J30" i="26" s="1"/>
  <c r="G15" i="26"/>
  <c r="K15" i="26" s="1"/>
  <c r="E33" i="26"/>
  <c r="I33" i="26" s="1"/>
  <c r="H44" i="26"/>
  <c r="L44" i="26" s="1"/>
  <c r="G45" i="25"/>
  <c r="K45" i="25" s="1"/>
  <c r="E36" i="25"/>
  <c r="I36" i="25" s="1"/>
  <c r="H39" i="25"/>
  <c r="L39" i="25" s="1"/>
  <c r="G17" i="25"/>
  <c r="K17" i="25" s="1"/>
  <c r="H14" i="24"/>
  <c r="L14" i="24" s="1"/>
  <c r="F23" i="24"/>
  <c r="J23" i="24" s="1"/>
  <c r="H25" i="29"/>
  <c r="L25" i="29" s="1"/>
  <c r="F35" i="29"/>
  <c r="J35" i="29" s="1"/>
  <c r="H21" i="29"/>
  <c r="L21" i="29" s="1"/>
  <c r="F19" i="29"/>
  <c r="J19" i="29" s="1"/>
  <c r="H23" i="29"/>
  <c r="L23" i="29" s="1"/>
  <c r="H37" i="28"/>
  <c r="L37" i="28" s="1"/>
  <c r="E33" i="28"/>
  <c r="I33" i="28" s="1"/>
  <c r="H43" i="28"/>
  <c r="L43" i="28" s="1"/>
  <c r="E26" i="28"/>
  <c r="I26" i="28" s="1"/>
  <c r="G15" i="28"/>
  <c r="K15" i="28" s="1"/>
  <c r="H40" i="28"/>
  <c r="L40" i="28" s="1"/>
  <c r="H28" i="26"/>
  <c r="L28" i="26" s="1"/>
  <c r="H20" i="26"/>
  <c r="L20" i="26" s="1"/>
  <c r="G21" i="26"/>
  <c r="K21" i="26" s="1"/>
  <c r="G35" i="26"/>
  <c r="K35" i="26" s="1"/>
  <c r="E18" i="25"/>
  <c r="I18" i="25" s="1"/>
  <c r="H40" i="25"/>
  <c r="L40" i="25" s="1"/>
  <c r="E25" i="25"/>
  <c r="I25" i="25" s="1"/>
  <c r="E21" i="25"/>
  <c r="I21" i="25" s="1"/>
  <c r="G41" i="25"/>
  <c r="K41" i="25" s="1"/>
  <c r="E17" i="24"/>
  <c r="I17" i="24" s="1"/>
  <c r="E13" i="29"/>
  <c r="I13" i="29" s="1"/>
  <c r="H26" i="29"/>
  <c r="L26" i="29" s="1"/>
  <c r="F12" i="29"/>
  <c r="J12" i="29" s="1"/>
  <c r="E24" i="29"/>
  <c r="I24" i="29" s="1"/>
  <c r="E38" i="40"/>
  <c r="I38" i="40" s="1"/>
  <c r="G24" i="40"/>
  <c r="K24" i="40" s="1"/>
  <c r="G35" i="39"/>
  <c r="K35" i="39" s="1"/>
  <c r="G19" i="38"/>
  <c r="K19" i="38" s="1"/>
  <c r="E19" i="35"/>
  <c r="I19" i="35" s="1"/>
  <c r="E16" i="37"/>
  <c r="I16" i="37" s="1"/>
  <c r="F40" i="36"/>
  <c r="J40" i="36" s="1"/>
  <c r="E42" i="35"/>
  <c r="I42" i="35" s="1"/>
  <c r="F45" i="37"/>
  <c r="J45" i="37" s="1"/>
  <c r="G27" i="36"/>
  <c r="K27" i="36" s="1"/>
  <c r="E44" i="35"/>
  <c r="I44" i="35" s="1"/>
  <c r="F16" i="34"/>
  <c r="J16" i="34" s="1"/>
  <c r="E34" i="34"/>
  <c r="I34" i="34" s="1"/>
  <c r="H36" i="33"/>
  <c r="L36" i="33" s="1"/>
  <c r="H26" i="33"/>
  <c r="L26" i="33" s="1"/>
  <c r="F37" i="32"/>
  <c r="J37" i="32" s="1"/>
  <c r="H36" i="32"/>
  <c r="L36" i="32" s="1"/>
  <c r="F23" i="31"/>
  <c r="J23" i="31" s="1"/>
  <c r="F13" i="31"/>
  <c r="J13" i="31" s="1"/>
  <c r="E38" i="30"/>
  <c r="I38" i="30" s="1"/>
  <c r="F14" i="30"/>
  <c r="J14" i="30" s="1"/>
  <c r="E39" i="34"/>
  <c r="I39" i="34" s="1"/>
  <c r="H45" i="34"/>
  <c r="L45" i="34" s="1"/>
  <c r="H21" i="33"/>
  <c r="L21" i="33" s="1"/>
  <c r="G16" i="33"/>
  <c r="K16" i="33" s="1"/>
  <c r="F26" i="32"/>
  <c r="J26" i="32" s="1"/>
  <c r="E39" i="32"/>
  <c r="I39" i="32" s="1"/>
  <c r="G24" i="31"/>
  <c r="K24" i="31" s="1"/>
  <c r="H43" i="31"/>
  <c r="L43" i="31" s="1"/>
  <c r="G37" i="31"/>
  <c r="K37" i="31" s="1"/>
  <c r="G33" i="30"/>
  <c r="K33" i="30" s="1"/>
  <c r="G36" i="30"/>
  <c r="K36" i="30" s="1"/>
  <c r="E12" i="34"/>
  <c r="I12" i="34" s="1"/>
  <c r="E39" i="33"/>
  <c r="I39" i="33" s="1"/>
  <c r="H17" i="33"/>
  <c r="L17" i="33" s="1"/>
  <c r="H37" i="33"/>
  <c r="L37" i="33" s="1"/>
  <c r="G42" i="32"/>
  <c r="K42" i="32" s="1"/>
  <c r="G14" i="32"/>
  <c r="K14" i="32" s="1"/>
  <c r="E15" i="31"/>
  <c r="I15" i="31" s="1"/>
  <c r="E28" i="31"/>
  <c r="I28" i="31" s="1"/>
  <c r="F26" i="31"/>
  <c r="J26" i="31" s="1"/>
  <c r="E20" i="30"/>
  <c r="I20" i="30" s="1"/>
  <c r="F31" i="30"/>
  <c r="J31" i="30" s="1"/>
  <c r="H44" i="30"/>
  <c r="L44" i="30" s="1"/>
  <c r="H35" i="29"/>
  <c r="L35" i="29" s="1"/>
  <c r="E28" i="29"/>
  <c r="I28" i="29" s="1"/>
  <c r="G15" i="29"/>
  <c r="K15" i="29" s="1"/>
  <c r="F37" i="28"/>
  <c r="J37" i="28" s="1"/>
  <c r="G42" i="28"/>
  <c r="K42" i="28" s="1"/>
  <c r="F36" i="28"/>
  <c r="J36" i="28" s="1"/>
  <c r="E15" i="28"/>
  <c r="I15" i="28" s="1"/>
  <c r="G30" i="26"/>
  <c r="K30" i="26" s="1"/>
  <c r="F25" i="26"/>
  <c r="J25" i="26" s="1"/>
  <c r="E21" i="26"/>
  <c r="I21" i="26" s="1"/>
  <c r="F44" i="26"/>
  <c r="J44" i="26" s="1"/>
  <c r="G26" i="25"/>
  <c r="K26" i="25" s="1"/>
  <c r="G20" i="25"/>
  <c r="K20" i="25" s="1"/>
  <c r="F30" i="25"/>
  <c r="J30" i="25" s="1"/>
  <c r="H23" i="25"/>
  <c r="L23" i="25" s="1"/>
  <c r="H21" i="24"/>
  <c r="L21" i="24" s="1"/>
  <c r="F44" i="30"/>
  <c r="J44" i="30" s="1"/>
  <c r="E45" i="29"/>
  <c r="I45" i="29" s="1"/>
  <c r="H44" i="29"/>
  <c r="L44" i="29" s="1"/>
  <c r="H28" i="29"/>
  <c r="L28" i="29" s="1"/>
  <c r="E22" i="29"/>
  <c r="I22" i="29" s="1"/>
  <c r="E32" i="29"/>
  <c r="I32" i="29" s="1"/>
  <c r="H16" i="28"/>
  <c r="L16" i="28" s="1"/>
  <c r="H42" i="28"/>
  <c r="L42" i="28" s="1"/>
  <c r="H22" i="28"/>
  <c r="L22" i="28" s="1"/>
  <c r="E35" i="28"/>
  <c r="I35" i="28" s="1"/>
  <c r="H30" i="28"/>
  <c r="L30" i="28" s="1"/>
  <c r="H30" i="26"/>
  <c r="L30" i="26" s="1"/>
  <c r="F37" i="26"/>
  <c r="J37" i="26" s="1"/>
  <c r="E29" i="26"/>
  <c r="I29" i="26" s="1"/>
  <c r="E12" i="26"/>
  <c r="I12" i="26" s="1"/>
  <c r="E44" i="26"/>
  <c r="I44" i="26" s="1"/>
  <c r="H45" i="25"/>
  <c r="L45" i="25" s="1"/>
  <c r="H15" i="25"/>
  <c r="L15" i="25" s="1"/>
  <c r="F34" i="25"/>
  <c r="J34" i="25" s="1"/>
  <c r="H12" i="25"/>
  <c r="L12" i="25" s="1"/>
  <c r="F28" i="25"/>
  <c r="J28" i="25" s="1"/>
  <c r="E33" i="24"/>
  <c r="I33" i="24" s="1"/>
  <c r="F25" i="29"/>
  <c r="J25" i="29" s="1"/>
  <c r="G35" i="29"/>
  <c r="K35" i="29" s="1"/>
  <c r="G21" i="29"/>
  <c r="K21" i="29" s="1"/>
  <c r="H19" i="29"/>
  <c r="L19" i="29" s="1"/>
  <c r="G23" i="29"/>
  <c r="K23" i="29" s="1"/>
  <c r="G37" i="28"/>
  <c r="K37" i="28" s="1"/>
  <c r="F33" i="28"/>
  <c r="J33" i="28" s="1"/>
  <c r="G43" i="28"/>
  <c r="K43" i="28" s="1"/>
  <c r="G26" i="28"/>
  <c r="K26" i="28" s="1"/>
  <c r="G19" i="26"/>
  <c r="K19" i="26" s="1"/>
  <c r="F18" i="39"/>
  <c r="J18" i="39" s="1"/>
  <c r="H25" i="39"/>
  <c r="L25" i="39" s="1"/>
  <c r="H12" i="37"/>
  <c r="L12" i="37" s="1"/>
  <c r="H36" i="35"/>
  <c r="L36" i="35" s="1"/>
  <c r="F30" i="37"/>
  <c r="J30" i="37" s="1"/>
  <c r="F17" i="36"/>
  <c r="J17" i="36" s="1"/>
  <c r="G16" i="34"/>
  <c r="K16" i="34" s="1"/>
  <c r="F14" i="37"/>
  <c r="J14" i="37" s="1"/>
  <c r="H26" i="36"/>
  <c r="L26" i="36" s="1"/>
  <c r="E29" i="35"/>
  <c r="I29" i="35" s="1"/>
  <c r="G23" i="34"/>
  <c r="K23" i="34" s="1"/>
  <c r="G19" i="34"/>
  <c r="K19" i="34" s="1"/>
  <c r="E28" i="33"/>
  <c r="I28" i="33" s="1"/>
  <c r="F44" i="33"/>
  <c r="J44" i="33" s="1"/>
  <c r="F17" i="32"/>
  <c r="J17" i="32" s="1"/>
  <c r="G40" i="32"/>
  <c r="K40" i="32" s="1"/>
  <c r="F17" i="31"/>
  <c r="J17" i="31" s="1"/>
  <c r="G18" i="31"/>
  <c r="K18" i="31" s="1"/>
  <c r="G20" i="30"/>
  <c r="K20" i="30" s="1"/>
  <c r="G17" i="30"/>
  <c r="K17" i="30" s="1"/>
  <c r="F34" i="34"/>
  <c r="J34" i="34" s="1"/>
  <c r="F40" i="34"/>
  <c r="J40" i="34" s="1"/>
  <c r="H29" i="33"/>
  <c r="L29" i="33" s="1"/>
  <c r="G45" i="33"/>
  <c r="K45" i="33" s="1"/>
  <c r="G23" i="32"/>
  <c r="K23" i="32" s="1"/>
  <c r="F43" i="32"/>
  <c r="J43" i="32" s="1"/>
  <c r="F22" i="31"/>
  <c r="J22" i="31" s="1"/>
  <c r="E21" i="31"/>
  <c r="I21" i="31" s="1"/>
  <c r="E35" i="31"/>
  <c r="I35" i="31" s="1"/>
  <c r="H23" i="30"/>
  <c r="L23" i="30" s="1"/>
  <c r="H26" i="30"/>
  <c r="L26" i="30" s="1"/>
  <c r="H19" i="34"/>
  <c r="L19" i="34" s="1"/>
  <c r="G24" i="33"/>
  <c r="K24" i="33" s="1"/>
  <c r="H34" i="33"/>
  <c r="L34" i="33" s="1"/>
  <c r="F35" i="33"/>
  <c r="J35" i="33" s="1"/>
  <c r="E37" i="32"/>
  <c r="I37" i="32" s="1"/>
  <c r="E36" i="32"/>
  <c r="I36" i="32" s="1"/>
  <c r="H23" i="31"/>
  <c r="L23" i="31" s="1"/>
  <c r="E29" i="31"/>
  <c r="I29" i="31" s="1"/>
  <c r="G44" i="31"/>
  <c r="K44" i="31" s="1"/>
  <c r="E24" i="30"/>
  <c r="I24" i="30" s="1"/>
  <c r="G31" i="30"/>
  <c r="K31" i="30" s="1"/>
  <c r="H33" i="29"/>
  <c r="L33" i="29" s="1"/>
  <c r="G44" i="29"/>
  <c r="K44" i="29" s="1"/>
  <c r="E29" i="29"/>
  <c r="I29" i="29" s="1"/>
  <c r="G39" i="29"/>
  <c r="K39" i="29" s="1"/>
  <c r="G16" i="28"/>
  <c r="K16" i="28" s="1"/>
  <c r="H23" i="28"/>
  <c r="L23" i="28" s="1"/>
  <c r="E45" i="28"/>
  <c r="I45" i="28" s="1"/>
  <c r="F30" i="28"/>
  <c r="J30" i="28" s="1"/>
  <c r="H17" i="26"/>
  <c r="L17" i="26" s="1"/>
  <c r="E39" i="26"/>
  <c r="I39" i="26" s="1"/>
  <c r="H12" i="26"/>
  <c r="L12" i="26" s="1"/>
  <c r="H31" i="26"/>
  <c r="L31" i="26" s="1"/>
  <c r="E35" i="25"/>
  <c r="I35" i="25" s="1"/>
  <c r="H29" i="25"/>
  <c r="L29" i="25" s="1"/>
  <c r="G30" i="25"/>
  <c r="K30" i="25" s="1"/>
  <c r="F23" i="25"/>
  <c r="J23" i="25" s="1"/>
  <c r="G21" i="24"/>
  <c r="K21" i="24" s="1"/>
  <c r="F28" i="30"/>
  <c r="J28" i="30" s="1"/>
  <c r="G18" i="29"/>
  <c r="K18" i="29" s="1"/>
  <c r="F17" i="29"/>
  <c r="J17" i="29" s="1"/>
  <c r="G29" i="29"/>
  <c r="K29" i="29" s="1"/>
  <c r="H27" i="29"/>
  <c r="L27" i="29" s="1"/>
  <c r="G41" i="29"/>
  <c r="K41" i="29" s="1"/>
  <c r="F21" i="28"/>
  <c r="J21" i="28" s="1"/>
  <c r="G23" i="28"/>
  <c r="K23" i="28" s="1"/>
  <c r="F28" i="28"/>
  <c r="J28" i="28" s="1"/>
  <c r="H44" i="28"/>
  <c r="L44" i="28" s="1"/>
  <c r="F39" i="28"/>
  <c r="J39" i="28" s="1"/>
  <c r="G17" i="26"/>
  <c r="K17" i="26" s="1"/>
  <c r="H15" i="26"/>
  <c r="L15" i="26" s="1"/>
  <c r="H38" i="26"/>
  <c r="L38" i="26" s="1"/>
  <c r="F45" i="26"/>
  <c r="J45" i="26" s="1"/>
  <c r="G31" i="26"/>
  <c r="K31" i="26" s="1"/>
  <c r="H26" i="25"/>
  <c r="L26" i="25" s="1"/>
  <c r="F36" i="25"/>
  <c r="J36" i="25" s="1"/>
  <c r="G43" i="25"/>
  <c r="K43" i="25" s="1"/>
  <c r="F27" i="25"/>
  <c r="J27" i="25" s="1"/>
  <c r="G37" i="25"/>
  <c r="K37" i="25" s="1"/>
  <c r="H42" i="24"/>
  <c r="L42" i="24" s="1"/>
  <c r="G25" i="29"/>
  <c r="K25" i="29" s="1"/>
  <c r="E35" i="29"/>
  <c r="I35" i="29" s="1"/>
  <c r="H28" i="38"/>
  <c r="L28" i="38" s="1"/>
  <c r="G22" i="23"/>
  <c r="K22" i="23" s="1"/>
  <c r="H42" i="38"/>
  <c r="L42" i="38" s="1"/>
  <c r="G42" i="40"/>
  <c r="K42" i="40" s="1"/>
  <c r="G24" i="37"/>
  <c r="K24" i="37" s="1"/>
  <c r="H42" i="34"/>
  <c r="L42" i="34" s="1"/>
  <c r="G27" i="37"/>
  <c r="K27" i="37" s="1"/>
  <c r="E26" i="35"/>
  <c r="I26" i="35" s="1"/>
  <c r="G13" i="34"/>
  <c r="K13" i="34" s="1"/>
  <c r="H44" i="37"/>
  <c r="L44" i="37" s="1"/>
  <c r="G15" i="36"/>
  <c r="K15" i="36" s="1"/>
  <c r="G36" i="35"/>
  <c r="K36" i="35" s="1"/>
  <c r="F28" i="34"/>
  <c r="J28" i="34" s="1"/>
  <c r="F27" i="34"/>
  <c r="J27" i="34" s="1"/>
  <c r="E22" i="33"/>
  <c r="I22" i="33" s="1"/>
  <c r="E26" i="32"/>
  <c r="I26" i="32" s="1"/>
  <c r="G39" i="32"/>
  <c r="K39" i="32" s="1"/>
  <c r="E24" i="31"/>
  <c r="I24" i="31" s="1"/>
  <c r="E43" i="31"/>
  <c r="I43" i="31" s="1"/>
  <c r="H37" i="31"/>
  <c r="L37" i="31" s="1"/>
  <c r="E33" i="30"/>
  <c r="I33" i="30" s="1"/>
  <c r="E36" i="30"/>
  <c r="I36" i="30" s="1"/>
  <c r="F12" i="34"/>
  <c r="J12" i="34" s="1"/>
  <c r="H39" i="33"/>
  <c r="L39" i="33" s="1"/>
  <c r="F17" i="33"/>
  <c r="J17" i="33" s="1"/>
  <c r="F37" i="33"/>
  <c r="J37" i="33" s="1"/>
  <c r="F42" i="32"/>
  <c r="J42" i="32" s="1"/>
  <c r="F14" i="32"/>
  <c r="J14" i="32" s="1"/>
  <c r="G15" i="31"/>
  <c r="K15" i="31" s="1"/>
  <c r="G38" i="31"/>
  <c r="K38" i="31" s="1"/>
  <c r="H39" i="30"/>
  <c r="L39" i="30" s="1"/>
  <c r="F37" i="30"/>
  <c r="J37" i="30" s="1"/>
  <c r="G29" i="34"/>
  <c r="K29" i="34" s="1"/>
  <c r="G44" i="34"/>
  <c r="K44" i="34" s="1"/>
  <c r="F19" i="33"/>
  <c r="J19" i="33" s="1"/>
  <c r="F23" i="33"/>
  <c r="J23" i="33" s="1"/>
  <c r="F25" i="32"/>
  <c r="J25" i="32" s="1"/>
  <c r="G32" i="32"/>
  <c r="K32" i="32" s="1"/>
  <c r="F31" i="32"/>
  <c r="J31" i="32" s="1"/>
  <c r="F41" i="31"/>
  <c r="J41" i="31" s="1"/>
  <c r="G13" i="31"/>
  <c r="K13" i="31" s="1"/>
  <c r="G30" i="30"/>
  <c r="K30" i="30" s="1"/>
  <c r="G32" i="30"/>
  <c r="K32" i="30" s="1"/>
  <c r="E27" i="30"/>
  <c r="I27" i="30" s="1"/>
  <c r="E25" i="29"/>
  <c r="I25" i="29" s="1"/>
  <c r="H17" i="29"/>
  <c r="L17" i="29" s="1"/>
  <c r="G24" i="29"/>
  <c r="K24" i="29" s="1"/>
  <c r="G32" i="29"/>
  <c r="K32" i="29" s="1"/>
  <c r="G21" i="28"/>
  <c r="K21" i="28" s="1"/>
  <c r="H34" i="28"/>
  <c r="L34" i="28" s="1"/>
  <c r="H35" i="28"/>
  <c r="L35" i="28" s="1"/>
  <c r="E39" i="28"/>
  <c r="I39" i="28" s="1"/>
  <c r="G41" i="26"/>
  <c r="K41" i="26" s="1"/>
  <c r="H29" i="26"/>
  <c r="L29" i="26" s="1"/>
  <c r="E45" i="26"/>
  <c r="I45" i="26" s="1"/>
  <c r="H18" i="26"/>
  <c r="L18" i="26" s="1"/>
  <c r="E31" i="25"/>
  <c r="I31" i="25" s="1"/>
  <c r="F25" i="25"/>
  <c r="J25" i="25" s="1"/>
  <c r="H21" i="25"/>
  <c r="L21" i="25" s="1"/>
  <c r="E41" i="25"/>
  <c r="I41" i="25" s="1"/>
  <c r="H17" i="24"/>
  <c r="L17" i="24" s="1"/>
  <c r="H16" i="30"/>
  <c r="L16" i="30" s="1"/>
  <c r="G30" i="29"/>
  <c r="K30" i="29" s="1"/>
  <c r="F36" i="29"/>
  <c r="J36" i="29" s="1"/>
  <c r="E38" i="29"/>
  <c r="I38" i="29" s="1"/>
  <c r="H34" i="29"/>
  <c r="L34" i="29" s="1"/>
  <c r="H13" i="28"/>
  <c r="L13" i="28" s="1"/>
  <c r="G12" i="28"/>
  <c r="K12" i="28" s="1"/>
  <c r="G32" i="28"/>
  <c r="K32" i="28" s="1"/>
  <c r="G17" i="28"/>
  <c r="K17" i="28" s="1"/>
  <c r="E25" i="28"/>
  <c r="I25" i="28" s="1"/>
  <c r="G29" i="28"/>
  <c r="K29" i="28" s="1"/>
  <c r="E23" i="26"/>
  <c r="I23" i="26" s="1"/>
  <c r="E36" i="26"/>
  <c r="I36" i="26" s="1"/>
  <c r="E34" i="26"/>
  <c r="I34" i="26" s="1"/>
  <c r="G24" i="26"/>
  <c r="K24" i="26" s="1"/>
  <c r="H40" i="26"/>
  <c r="L40" i="26" s="1"/>
  <c r="G35" i="25"/>
  <c r="K35" i="25" s="1"/>
  <c r="E20" i="25"/>
  <c r="I20" i="25" s="1"/>
  <c r="E39" i="25"/>
  <c r="I39" i="25" s="1"/>
  <c r="H17" i="25"/>
  <c r="L17" i="25" s="1"/>
  <c r="E14" i="24"/>
  <c r="I14" i="24" s="1"/>
  <c r="H28" i="30"/>
  <c r="L28" i="30" s="1"/>
  <c r="H18" i="29"/>
  <c r="L18" i="29" s="1"/>
  <c r="E17" i="29"/>
  <c r="I17" i="29" s="1"/>
  <c r="G28" i="40"/>
  <c r="K28" i="40" s="1"/>
  <c r="G29" i="35"/>
  <c r="K29" i="35" s="1"/>
  <c r="E31" i="35"/>
  <c r="I31" i="35" s="1"/>
  <c r="F18" i="32"/>
  <c r="J18" i="32" s="1"/>
  <c r="E26" i="31"/>
  <c r="I26" i="31" s="1"/>
  <c r="E40" i="33"/>
  <c r="I40" i="33" s="1"/>
  <c r="H27" i="32"/>
  <c r="L27" i="32" s="1"/>
  <c r="E19" i="30"/>
  <c r="I19" i="30" s="1"/>
  <c r="E41" i="33"/>
  <c r="I41" i="33" s="1"/>
  <c r="H17" i="31"/>
  <c r="L17" i="31" s="1"/>
  <c r="E45" i="30"/>
  <c r="I45" i="30" s="1"/>
  <c r="F32" i="29"/>
  <c r="J32" i="29" s="1"/>
  <c r="H38" i="28"/>
  <c r="L38" i="28" s="1"/>
  <c r="E27" i="26"/>
  <c r="I27" i="26" s="1"/>
  <c r="G28" i="25"/>
  <c r="K28" i="25" s="1"/>
  <c r="E43" i="29"/>
  <c r="I43" i="29" s="1"/>
  <c r="E14" i="28"/>
  <c r="I14" i="28" s="1"/>
  <c r="E38" i="28"/>
  <c r="I38" i="28" s="1"/>
  <c r="F14" i="26"/>
  <c r="J14" i="26" s="1"/>
  <c r="H30" i="25"/>
  <c r="L30" i="25" s="1"/>
  <c r="H30" i="29"/>
  <c r="L30" i="29" s="1"/>
  <c r="G22" i="29"/>
  <c r="K22" i="29" s="1"/>
  <c r="E41" i="29"/>
  <c r="I41" i="29" s="1"/>
  <c r="F12" i="28"/>
  <c r="J12" i="28" s="1"/>
  <c r="F32" i="28"/>
  <c r="J32" i="28" s="1"/>
  <c r="E36" i="28"/>
  <c r="I36" i="28" s="1"/>
  <c r="E20" i="28"/>
  <c r="I20" i="28" s="1"/>
  <c r="F31" i="28"/>
  <c r="J31" i="28" s="1"/>
  <c r="E41" i="26"/>
  <c r="I41" i="26" s="1"/>
  <c r="H39" i="26"/>
  <c r="L39" i="26" s="1"/>
  <c r="H33" i="26"/>
  <c r="L33" i="26" s="1"/>
  <c r="E26" i="26"/>
  <c r="I26" i="26" s="1"/>
  <c r="H27" i="26"/>
  <c r="L27" i="26" s="1"/>
  <c r="F31" i="25"/>
  <c r="J31" i="25" s="1"/>
  <c r="E38" i="25"/>
  <c r="I38" i="25" s="1"/>
  <c r="G14" i="25"/>
  <c r="K14" i="25" s="1"/>
  <c r="E32" i="25"/>
  <c r="I32" i="25" s="1"/>
  <c r="H43" i="24"/>
  <c r="L43" i="24" s="1"/>
  <c r="F41" i="24"/>
  <c r="J41" i="24" s="1"/>
  <c r="E27" i="24"/>
  <c r="I27" i="24" s="1"/>
  <c r="H20" i="24"/>
  <c r="L20" i="24" s="1"/>
  <c r="H42" i="23"/>
  <c r="L42" i="23" s="1"/>
  <c r="F20" i="23"/>
  <c r="J20" i="23" s="1"/>
  <c r="E15" i="23"/>
  <c r="I15" i="23" s="1"/>
  <c r="E14" i="23"/>
  <c r="I14" i="23" s="1"/>
  <c r="G23" i="24"/>
  <c r="K23" i="24" s="1"/>
  <c r="H34" i="24"/>
  <c r="L34" i="24" s="1"/>
  <c r="F35" i="24"/>
  <c r="J35" i="24" s="1"/>
  <c r="F38" i="24"/>
  <c r="J38" i="24" s="1"/>
  <c r="H33" i="23"/>
  <c r="L33" i="23" s="1"/>
  <c r="E39" i="23"/>
  <c r="I39" i="23" s="1"/>
  <c r="E44" i="23"/>
  <c r="I44" i="23" s="1"/>
  <c r="E23" i="23"/>
  <c r="I23" i="23" s="1"/>
  <c r="H28" i="24"/>
  <c r="L28" i="24" s="1"/>
  <c r="E45" i="24"/>
  <c r="I45" i="24" s="1"/>
  <c r="E39" i="24"/>
  <c r="I39" i="24" s="1"/>
  <c r="E37" i="23"/>
  <c r="I37" i="23" s="1"/>
  <c r="F34" i="23"/>
  <c r="J34" i="23" s="1"/>
  <c r="E28" i="23"/>
  <c r="I28" i="23" s="1"/>
  <c r="H40" i="23"/>
  <c r="L40" i="23" s="1"/>
  <c r="H18" i="24"/>
  <c r="L18" i="24" s="1"/>
  <c r="G29" i="24"/>
  <c r="K29" i="24" s="1"/>
  <c r="G43" i="23"/>
  <c r="K43" i="23" s="1"/>
  <c r="F30" i="23"/>
  <c r="J30" i="23" s="1"/>
  <c r="F21" i="23"/>
  <c r="J21" i="23" s="1"/>
  <c r="E36" i="37"/>
  <c r="I36" i="37" s="1"/>
  <c r="E15" i="29"/>
  <c r="I15" i="29" s="1"/>
  <c r="H15" i="29"/>
  <c r="L15" i="29" s="1"/>
  <c r="E44" i="28"/>
  <c r="I44" i="28" s="1"/>
  <c r="E38" i="26"/>
  <c r="I38" i="26" s="1"/>
  <c r="F43" i="25"/>
  <c r="J43" i="25" s="1"/>
  <c r="F26" i="24"/>
  <c r="J26" i="24" s="1"/>
  <c r="E21" i="23"/>
  <c r="I21" i="23" s="1"/>
  <c r="E36" i="24"/>
  <c r="I36" i="24" s="1"/>
  <c r="E35" i="23"/>
  <c r="I35" i="23" s="1"/>
  <c r="E15" i="24"/>
  <c r="I15" i="24" s="1"/>
  <c r="G45" i="26"/>
  <c r="K45" i="26" s="1"/>
  <c r="G38" i="28"/>
  <c r="K38" i="28" s="1"/>
  <c r="G44" i="25"/>
  <c r="K44" i="25" s="1"/>
  <c r="F24" i="24"/>
  <c r="J24" i="24" s="1"/>
  <c r="G24" i="23"/>
  <c r="K24" i="23" s="1"/>
  <c r="F41" i="23"/>
  <c r="J41" i="23" s="1"/>
  <c r="G30" i="24"/>
  <c r="K30" i="24" s="1"/>
  <c r="E43" i="37"/>
  <c r="I43" i="37" s="1"/>
  <c r="H37" i="34"/>
  <c r="L37" i="34" s="1"/>
  <c r="G28" i="34"/>
  <c r="K28" i="34" s="1"/>
  <c r="E30" i="32"/>
  <c r="I30" i="32" s="1"/>
  <c r="G24" i="30"/>
  <c r="K24" i="30" s="1"/>
  <c r="H13" i="33"/>
  <c r="L13" i="33" s="1"/>
  <c r="E34" i="31"/>
  <c r="I34" i="31" s="1"/>
  <c r="H29" i="34"/>
  <c r="L29" i="34" s="1"/>
  <c r="G25" i="32"/>
  <c r="K25" i="32" s="1"/>
  <c r="F38" i="31"/>
  <c r="J38" i="31" s="1"/>
  <c r="G13" i="29"/>
  <c r="K13" i="29" s="1"/>
  <c r="F16" i="28"/>
  <c r="J16" i="28" s="1"/>
  <c r="H32" i="26"/>
  <c r="L32" i="26" s="1"/>
  <c r="H44" i="25"/>
  <c r="L44" i="25" s="1"/>
  <c r="E43" i="24"/>
  <c r="I43" i="24" s="1"/>
  <c r="H29" i="29"/>
  <c r="L29" i="29" s="1"/>
  <c r="E23" i="28"/>
  <c r="I23" i="28" s="1"/>
  <c r="E17" i="26"/>
  <c r="I17" i="26" s="1"/>
  <c r="E31" i="26"/>
  <c r="I31" i="26" s="1"/>
  <c r="G27" i="25"/>
  <c r="K27" i="25" s="1"/>
  <c r="F44" i="29"/>
  <c r="J44" i="29" s="1"/>
  <c r="E27" i="29"/>
  <c r="I27" i="29" s="1"/>
  <c r="G13" i="28"/>
  <c r="K13" i="28" s="1"/>
  <c r="E12" i="28"/>
  <c r="I12" i="28" s="1"/>
  <c r="G41" i="28"/>
  <c r="K41" i="28" s="1"/>
  <c r="H45" i="28"/>
  <c r="L45" i="28" s="1"/>
  <c r="F15" i="28"/>
  <c r="J15" i="28" s="1"/>
  <c r="G40" i="28"/>
  <c r="K40" i="28" s="1"/>
  <c r="G28" i="26"/>
  <c r="K28" i="26" s="1"/>
  <c r="G20" i="26"/>
  <c r="K20" i="26" s="1"/>
  <c r="H21" i="26"/>
  <c r="L21" i="26" s="1"/>
  <c r="H35" i="26"/>
  <c r="L35" i="26" s="1"/>
  <c r="G18" i="25"/>
  <c r="K18" i="25" s="1"/>
  <c r="G40" i="25"/>
  <c r="K40" i="25" s="1"/>
  <c r="G25" i="25"/>
  <c r="K25" i="25" s="1"/>
  <c r="G21" i="25"/>
  <c r="K21" i="25" s="1"/>
  <c r="H41" i="25"/>
  <c r="L41" i="25" s="1"/>
  <c r="G17" i="24"/>
  <c r="K17" i="24" s="1"/>
  <c r="F37" i="24"/>
  <c r="J37" i="24" s="1"/>
  <c r="H36" i="24"/>
  <c r="L36" i="24" s="1"/>
  <c r="H30" i="24"/>
  <c r="L30" i="24" s="1"/>
  <c r="G17" i="23"/>
  <c r="K17" i="23" s="1"/>
  <c r="G25" i="23"/>
  <c r="K25" i="23" s="1"/>
  <c r="H35" i="23"/>
  <c r="L35" i="23" s="1"/>
  <c r="G31" i="23"/>
  <c r="K31" i="23" s="1"/>
  <c r="G32" i="24"/>
  <c r="K32" i="24" s="1"/>
  <c r="H24" i="24"/>
  <c r="L24" i="24" s="1"/>
  <c r="G44" i="24"/>
  <c r="K44" i="24" s="1"/>
  <c r="H15" i="24"/>
  <c r="L15" i="24" s="1"/>
  <c r="H26" i="23"/>
  <c r="L26" i="23" s="1"/>
  <c r="H32" i="23"/>
  <c r="L32" i="23" s="1"/>
  <c r="F24" i="23"/>
  <c r="J24" i="23" s="1"/>
  <c r="H18" i="23"/>
  <c r="L18" i="23" s="1"/>
  <c r="G26" i="24"/>
  <c r="K26" i="24" s="1"/>
  <c r="H41" i="23"/>
  <c r="L41" i="23" s="1"/>
  <c r="H21" i="23"/>
  <c r="L21" i="23" s="1"/>
  <c r="G30" i="23"/>
  <c r="K30" i="23" s="1"/>
  <c r="G19" i="31"/>
  <c r="K19" i="31" s="1"/>
  <c r="G34" i="25"/>
  <c r="K34" i="25" s="1"/>
  <c r="E44" i="25"/>
  <c r="I44" i="25" s="1"/>
  <c r="G33" i="28"/>
  <c r="K33" i="28" s="1"/>
  <c r="F17" i="26"/>
  <c r="J17" i="26" s="1"/>
  <c r="F31" i="26"/>
  <c r="J31" i="26" s="1"/>
  <c r="H27" i="25"/>
  <c r="L27" i="25" s="1"/>
  <c r="F29" i="24"/>
  <c r="J29" i="24" s="1"/>
  <c r="H37" i="24"/>
  <c r="L37" i="24" s="1"/>
  <c r="F25" i="23"/>
  <c r="J25" i="23" s="1"/>
  <c r="F44" i="24"/>
  <c r="J44" i="24" s="1"/>
  <c r="E18" i="23"/>
  <c r="I18" i="23" s="1"/>
  <c r="H21" i="28"/>
  <c r="L21" i="28" s="1"/>
  <c r="H14" i="26"/>
  <c r="L14" i="26" s="1"/>
  <c r="H32" i="24"/>
  <c r="L32" i="24" s="1"/>
  <c r="G18" i="23"/>
  <c r="K18" i="23" s="1"/>
  <c r="G21" i="23"/>
  <c r="K21" i="23" s="1"/>
  <c r="E25" i="23"/>
  <c r="I25" i="23" s="1"/>
  <c r="H21" i="30"/>
  <c r="L21" i="30" s="1"/>
  <c r="H35" i="36"/>
  <c r="L35" i="36" s="1"/>
  <c r="G14" i="38"/>
  <c r="K14" i="38" s="1"/>
  <c r="H13" i="34"/>
  <c r="L13" i="34" s="1"/>
  <c r="F34" i="32"/>
  <c r="J34" i="32" s="1"/>
  <c r="F42" i="30"/>
  <c r="J42" i="30" s="1"/>
  <c r="G22" i="33"/>
  <c r="K22" i="33" s="1"/>
  <c r="G39" i="31"/>
  <c r="K39" i="31" s="1"/>
  <c r="G30" i="34"/>
  <c r="K30" i="34" s="1"/>
  <c r="E35" i="32"/>
  <c r="I35" i="32" s="1"/>
  <c r="H45" i="31"/>
  <c r="L45" i="31" s="1"/>
  <c r="H45" i="29"/>
  <c r="L45" i="29" s="1"/>
  <c r="H14" i="28"/>
  <c r="L14" i="28" s="1"/>
  <c r="F28" i="26"/>
  <c r="J28" i="26" s="1"/>
  <c r="F40" i="25"/>
  <c r="J40" i="25" s="1"/>
  <c r="H33" i="24"/>
  <c r="L33" i="24" s="1"/>
  <c r="G40" i="29"/>
  <c r="K40" i="29" s="1"/>
  <c r="E41" i="28"/>
  <c r="I41" i="28" s="1"/>
  <c r="E32" i="26"/>
  <c r="I32" i="26" s="1"/>
  <c r="E18" i="26"/>
  <c r="I18" i="26" s="1"/>
  <c r="E23" i="25"/>
  <c r="I23" i="25" s="1"/>
  <c r="H36" i="29"/>
  <c r="L36" i="29" s="1"/>
  <c r="F34" i="29"/>
  <c r="J34" i="29" s="1"/>
  <c r="E13" i="28"/>
  <c r="I13" i="28" s="1"/>
  <c r="F14" i="28"/>
  <c r="J14" i="28" s="1"/>
  <c r="F34" i="28"/>
  <c r="J34" i="28" s="1"/>
  <c r="H26" i="28"/>
  <c r="L26" i="28" s="1"/>
  <c r="H15" i="28"/>
  <c r="L15" i="28" s="1"/>
  <c r="E40" i="28"/>
  <c r="I40" i="28" s="1"/>
  <c r="E28" i="26"/>
  <c r="I28" i="26" s="1"/>
  <c r="E20" i="26"/>
  <c r="I20" i="26" s="1"/>
  <c r="F21" i="26"/>
  <c r="J21" i="26" s="1"/>
  <c r="F35" i="26"/>
  <c r="J35" i="26" s="1"/>
  <c r="F18" i="25"/>
  <c r="J18" i="25" s="1"/>
  <c r="E40" i="25"/>
  <c r="I40" i="25" s="1"/>
  <c r="H25" i="25"/>
  <c r="L25" i="25" s="1"/>
  <c r="F21" i="25"/>
  <c r="J21" i="25" s="1"/>
  <c r="F41" i="25"/>
  <c r="J41" i="25" s="1"/>
  <c r="F17" i="24"/>
  <c r="J17" i="24" s="1"/>
  <c r="G37" i="24"/>
  <c r="K37" i="24" s="1"/>
  <c r="F36" i="24"/>
  <c r="J36" i="24" s="1"/>
  <c r="F30" i="24"/>
  <c r="J30" i="24" s="1"/>
  <c r="E17" i="23"/>
  <c r="I17" i="23" s="1"/>
  <c r="H25" i="23"/>
  <c r="L25" i="23" s="1"/>
  <c r="F35" i="23"/>
  <c r="J35" i="23" s="1"/>
  <c r="E31" i="23"/>
  <c r="I31" i="23" s="1"/>
  <c r="E32" i="24"/>
  <c r="I32" i="24" s="1"/>
  <c r="G24" i="24"/>
  <c r="K24" i="24" s="1"/>
  <c r="E44" i="24"/>
  <c r="I44" i="24" s="1"/>
  <c r="G15" i="24"/>
  <c r="K15" i="24" s="1"/>
  <c r="F26" i="23"/>
  <c r="J26" i="23" s="1"/>
  <c r="G32" i="23"/>
  <c r="K32" i="23" s="1"/>
  <c r="E24" i="23"/>
  <c r="I24" i="23" s="1"/>
  <c r="F18" i="23"/>
  <c r="J18" i="23" s="1"/>
  <c r="G18" i="24"/>
  <c r="K18" i="24" s="1"/>
  <c r="H26" i="24"/>
  <c r="L26" i="24" s="1"/>
  <c r="H29" i="24"/>
  <c r="L29" i="24" s="1"/>
  <c r="G41" i="23"/>
  <c r="K41" i="23" s="1"/>
  <c r="H43" i="23"/>
  <c r="L43" i="23" s="1"/>
  <c r="G45" i="30"/>
  <c r="K45" i="30" s="1"/>
  <c r="F29" i="26"/>
  <c r="J29" i="26" s="1"/>
  <c r="G25" i="26"/>
  <c r="K25" i="26" s="1"/>
  <c r="G28" i="29"/>
  <c r="K28" i="29" s="1"/>
  <c r="H39" i="28"/>
  <c r="L39" i="28" s="1"/>
  <c r="E26" i="25"/>
  <c r="I26" i="25" s="1"/>
  <c r="E42" i="24"/>
  <c r="I42" i="24" s="1"/>
  <c r="F43" i="23"/>
  <c r="J43" i="23" s="1"/>
  <c r="E30" i="24"/>
  <c r="I30" i="24" s="1"/>
  <c r="F32" i="24"/>
  <c r="J32" i="24" s="1"/>
  <c r="E32" i="23"/>
  <c r="I32" i="23" s="1"/>
  <c r="G19" i="29"/>
  <c r="K19" i="29" s="1"/>
  <c r="E43" i="26"/>
  <c r="I43" i="26" s="1"/>
  <c r="F21" i="24"/>
  <c r="J21" i="24" s="1"/>
  <c r="F18" i="24"/>
  <c r="J18" i="24" s="1"/>
  <c r="H30" i="23"/>
  <c r="L30" i="23" s="1"/>
  <c r="G35" i="23"/>
  <c r="K35" i="23" s="1"/>
  <c r="H13" i="26"/>
  <c r="L13" i="26" s="1"/>
  <c r="G24" i="34"/>
  <c r="K24" i="34" s="1"/>
  <c r="H30" i="37"/>
  <c r="L30" i="37" s="1"/>
  <c r="E21" i="34"/>
  <c r="I21" i="34" s="1"/>
  <c r="E40" i="31"/>
  <c r="I40" i="31" s="1"/>
  <c r="G27" i="30"/>
  <c r="K27" i="30" s="1"/>
  <c r="E30" i="33"/>
  <c r="I30" i="33" s="1"/>
  <c r="F29" i="31"/>
  <c r="J29" i="31" s="1"/>
  <c r="H44" i="34"/>
  <c r="L44" i="34" s="1"/>
  <c r="H32" i="32"/>
  <c r="L32" i="32" s="1"/>
  <c r="E44" i="31"/>
  <c r="I44" i="31" s="1"/>
  <c r="E44" i="29"/>
  <c r="I44" i="29" s="1"/>
  <c r="H41" i="28"/>
  <c r="L41" i="28" s="1"/>
  <c r="F20" i="26"/>
  <c r="J20" i="26" s="1"/>
  <c r="G38" i="25"/>
  <c r="K38" i="25" s="1"/>
  <c r="G28" i="30"/>
  <c r="K28" i="30" s="1"/>
  <c r="G27" i="29"/>
  <c r="K27" i="29" s="1"/>
  <c r="G28" i="28"/>
  <c r="K28" i="28" s="1"/>
  <c r="F15" i="26"/>
  <c r="J15" i="26" s="1"/>
  <c r="F26" i="25"/>
  <c r="J26" i="25" s="1"/>
  <c r="E37" i="25"/>
  <c r="I37" i="25" s="1"/>
  <c r="E21" i="29"/>
  <c r="I21" i="29" s="1"/>
  <c r="G34" i="29"/>
  <c r="K34" i="29" s="1"/>
  <c r="G18" i="28"/>
  <c r="K18" i="28" s="1"/>
  <c r="E24" i="28"/>
  <c r="I24" i="28" s="1"/>
  <c r="E43" i="28"/>
  <c r="I43" i="28" s="1"/>
  <c r="G35" i="28"/>
  <c r="K35" i="28" s="1"/>
  <c r="E30" i="28"/>
  <c r="I30" i="28" s="1"/>
  <c r="E30" i="26"/>
  <c r="I30" i="26" s="1"/>
  <c r="H37" i="26"/>
  <c r="L37" i="26" s="1"/>
  <c r="G29" i="26"/>
  <c r="K29" i="26" s="1"/>
  <c r="G12" i="26"/>
  <c r="K12" i="26" s="1"/>
  <c r="G44" i="26"/>
  <c r="K44" i="26" s="1"/>
  <c r="E45" i="25"/>
  <c r="I45" i="25" s="1"/>
  <c r="E15" i="25"/>
  <c r="I15" i="25" s="1"/>
  <c r="E34" i="25"/>
  <c r="I34" i="25" s="1"/>
  <c r="E12" i="25"/>
  <c r="I12" i="25" s="1"/>
  <c r="H28" i="25"/>
  <c r="L28" i="25" s="1"/>
  <c r="G33" i="24"/>
  <c r="K33" i="24" s="1"/>
  <c r="E28" i="24"/>
  <c r="I28" i="24" s="1"/>
  <c r="G45" i="24"/>
  <c r="K45" i="24" s="1"/>
  <c r="G39" i="24"/>
  <c r="K39" i="24" s="1"/>
  <c r="H37" i="23"/>
  <c r="L37" i="23" s="1"/>
  <c r="E34" i="23"/>
  <c r="I34" i="23" s="1"/>
  <c r="H28" i="23"/>
  <c r="L28" i="23" s="1"/>
  <c r="F40" i="23"/>
  <c r="J40" i="23" s="1"/>
  <c r="H41" i="24"/>
  <c r="L41" i="24" s="1"/>
  <c r="G27" i="24"/>
  <c r="K27" i="24" s="1"/>
  <c r="E20" i="24"/>
  <c r="I20" i="24" s="1"/>
  <c r="G42" i="23"/>
  <c r="K42" i="23" s="1"/>
  <c r="H20" i="23"/>
  <c r="L20" i="23" s="1"/>
  <c r="G15" i="23"/>
  <c r="K15" i="23" s="1"/>
  <c r="F14" i="23"/>
  <c r="J14" i="23" s="1"/>
  <c r="H23" i="24"/>
  <c r="L23" i="24" s="1"/>
  <c r="E34" i="24"/>
  <c r="I34" i="24" s="1"/>
  <c r="H35" i="24"/>
  <c r="L35" i="24" s="1"/>
  <c r="E38" i="24"/>
  <c r="I38" i="24" s="1"/>
  <c r="G33" i="23"/>
  <c r="K33" i="23" s="1"/>
  <c r="H39" i="23"/>
  <c r="L39" i="23" s="1"/>
  <c r="G44" i="23"/>
  <c r="K44" i="23" s="1"/>
  <c r="F23" i="23"/>
  <c r="J23" i="23" s="1"/>
  <c r="H19" i="23"/>
  <c r="L19" i="23" s="1"/>
  <c r="F19" i="38"/>
  <c r="J19" i="38" s="1"/>
  <c r="G31" i="34"/>
  <c r="K31" i="34" s="1"/>
  <c r="F26" i="33"/>
  <c r="J26" i="33" s="1"/>
  <c r="G33" i="31"/>
  <c r="K33" i="31" s="1"/>
  <c r="G36" i="34"/>
  <c r="K36" i="34" s="1"/>
  <c r="G30" i="32"/>
  <c r="K30" i="32" s="1"/>
  <c r="E39" i="30"/>
  <c r="I39" i="30" s="1"/>
  <c r="F43" i="29"/>
  <c r="J43" i="29" s="1"/>
  <c r="F43" i="28"/>
  <c r="J43" i="28" s="1"/>
  <c r="E33" i="29"/>
  <c r="I33" i="29" s="1"/>
  <c r="H36" i="28"/>
  <c r="L36" i="28" s="1"/>
  <c r="E21" i="24"/>
  <c r="I21" i="24" s="1"/>
  <c r="E27" i="28"/>
  <c r="I27" i="28" s="1"/>
  <c r="E22" i="28"/>
  <c r="I22" i="28" s="1"/>
  <c r="E15" i="26"/>
  <c r="I15" i="26" s="1"/>
  <c r="H45" i="26"/>
  <c r="L45" i="26" s="1"/>
  <c r="H36" i="25"/>
  <c r="L36" i="25" s="1"/>
  <c r="F37" i="25"/>
  <c r="J37" i="25" s="1"/>
  <c r="E18" i="24"/>
  <c r="I18" i="24" s="1"/>
  <c r="E41" i="23"/>
  <c r="I41" i="23" s="1"/>
  <c r="E30" i="23"/>
  <c r="I30" i="23" s="1"/>
  <c r="F17" i="23"/>
  <c r="J17" i="23" s="1"/>
  <c r="H31" i="23"/>
  <c r="L31" i="23" s="1"/>
  <c r="E24" i="24"/>
  <c r="I24" i="24" s="1"/>
  <c r="E26" i="23"/>
  <c r="I26" i="23" s="1"/>
  <c r="H24" i="23"/>
  <c r="L24" i="23" s="1"/>
  <c r="H43" i="25"/>
  <c r="L43" i="25" s="1"/>
  <c r="F17" i="28"/>
  <c r="J17" i="28" s="1"/>
  <c r="E25" i="26"/>
  <c r="I25" i="26" s="1"/>
  <c r="G29" i="25"/>
  <c r="K29" i="25" s="1"/>
  <c r="G23" i="25"/>
  <c r="K23" i="25" s="1"/>
  <c r="F15" i="24"/>
  <c r="J15" i="24" s="1"/>
  <c r="F32" i="23"/>
  <c r="J32" i="23" s="1"/>
  <c r="E29" i="24"/>
  <c r="I29" i="24" s="1"/>
  <c r="E37" i="24"/>
  <c r="I37" i="24" s="1"/>
  <c r="H17" i="23"/>
  <c r="L17" i="23" s="1"/>
  <c r="H22" i="38"/>
  <c r="L22" i="38" s="1"/>
  <c r="F31" i="37"/>
  <c r="J31" i="37" s="1"/>
  <c r="F19" i="36"/>
  <c r="J19" i="36" s="1"/>
  <c r="G13" i="33"/>
  <c r="K13" i="33" s="1"/>
  <c r="F36" i="31"/>
  <c r="J36" i="31" s="1"/>
  <c r="E20" i="34"/>
  <c r="I20" i="34" s="1"/>
  <c r="G33" i="32"/>
  <c r="K33" i="32" s="1"/>
  <c r="E30" i="30"/>
  <c r="I30" i="30" s="1"/>
  <c r="H19" i="33"/>
  <c r="L19" i="33" s="1"/>
  <c r="G31" i="32"/>
  <c r="K31" i="32" s="1"/>
  <c r="G42" i="30"/>
  <c r="K42" i="30" s="1"/>
  <c r="F40" i="29"/>
  <c r="J40" i="29" s="1"/>
  <c r="F26" i="28"/>
  <c r="J26" i="28" s="1"/>
  <c r="F12" i="26"/>
  <c r="J12" i="26" s="1"/>
  <c r="H14" i="25"/>
  <c r="L14" i="25" s="1"/>
  <c r="E18" i="29"/>
  <c r="I18" i="29" s="1"/>
  <c r="F41" i="29"/>
  <c r="J41" i="29" s="1"/>
  <c r="F44" i="28"/>
  <c r="J44" i="28" s="1"/>
  <c r="F38" i="26"/>
  <c r="J38" i="26" s="1"/>
  <c r="G36" i="25"/>
  <c r="K36" i="25" s="1"/>
  <c r="E44" i="30"/>
  <c r="I44" i="30" s="1"/>
  <c r="F29" i="29"/>
  <c r="J29" i="29" s="1"/>
  <c r="E39" i="29"/>
  <c r="I39" i="29" s="1"/>
  <c r="E37" i="28"/>
  <c r="I37" i="28" s="1"/>
  <c r="E42" i="28"/>
  <c r="I42" i="28" s="1"/>
  <c r="H28" i="28"/>
  <c r="L28" i="28" s="1"/>
  <c r="F25" i="28"/>
  <c r="J25" i="28" s="1"/>
  <c r="H29" i="28"/>
  <c r="L29" i="28" s="1"/>
  <c r="G23" i="26"/>
  <c r="K23" i="26" s="1"/>
  <c r="F36" i="26"/>
  <c r="J36" i="26" s="1"/>
  <c r="G34" i="26"/>
  <c r="K34" i="26" s="1"/>
  <c r="H24" i="26"/>
  <c r="L24" i="26" s="1"/>
  <c r="G40" i="26"/>
  <c r="K40" i="26" s="1"/>
  <c r="H35" i="25"/>
  <c r="L35" i="25" s="1"/>
  <c r="F20" i="25"/>
  <c r="J20" i="25" s="1"/>
  <c r="F39" i="25"/>
  <c r="J39" i="25" s="1"/>
  <c r="F17" i="25"/>
  <c r="J17" i="25" s="1"/>
  <c r="G14" i="24"/>
  <c r="K14" i="24" s="1"/>
  <c r="F42" i="24"/>
  <c r="J42" i="24" s="1"/>
  <c r="F34" i="24"/>
  <c r="J34" i="24" s="1"/>
  <c r="G35" i="24"/>
  <c r="K35" i="24" s="1"/>
  <c r="G38" i="24"/>
  <c r="K38" i="24" s="1"/>
  <c r="F33" i="23"/>
  <c r="J33" i="23" s="1"/>
  <c r="F39" i="23"/>
  <c r="J39" i="23" s="1"/>
  <c r="H44" i="23"/>
  <c r="L44" i="23" s="1"/>
  <c r="H23" i="23"/>
  <c r="L23" i="23" s="1"/>
  <c r="F28" i="24"/>
  <c r="J28" i="24" s="1"/>
  <c r="H45" i="24"/>
  <c r="L45" i="24" s="1"/>
  <c r="H39" i="24"/>
  <c r="L39" i="24" s="1"/>
  <c r="G37" i="23"/>
  <c r="K37" i="23" s="1"/>
  <c r="G34" i="23"/>
  <c r="K34" i="23" s="1"/>
  <c r="G28" i="23"/>
  <c r="K28" i="23" s="1"/>
  <c r="G40" i="23"/>
  <c r="K40" i="23" s="1"/>
  <c r="G41" i="24"/>
  <c r="K41" i="24" s="1"/>
  <c r="H27" i="24"/>
  <c r="L27" i="24" s="1"/>
  <c r="G20" i="24"/>
  <c r="K20" i="24" s="1"/>
  <c r="F42" i="23"/>
  <c r="J42" i="23" s="1"/>
  <c r="G20" i="23"/>
  <c r="K20" i="23" s="1"/>
  <c r="H15" i="23"/>
  <c r="L15" i="23" s="1"/>
  <c r="G14" i="23"/>
  <c r="K14" i="23" s="1"/>
  <c r="F34" i="36"/>
  <c r="J34" i="36" s="1"/>
  <c r="F41" i="35"/>
  <c r="J41" i="35" s="1"/>
  <c r="G44" i="32"/>
  <c r="K44" i="32" s="1"/>
  <c r="E27" i="33"/>
  <c r="I27" i="33" s="1"/>
  <c r="F41" i="30"/>
  <c r="J41" i="30" s="1"/>
  <c r="G41" i="31"/>
  <c r="K41" i="31" s="1"/>
  <c r="E23" i="29"/>
  <c r="I23" i="29" s="1"/>
  <c r="F40" i="26"/>
  <c r="J40" i="26" s="1"/>
  <c r="G17" i="29"/>
  <c r="K17" i="29" s="1"/>
  <c r="G39" i="28"/>
  <c r="K39" i="28" s="1"/>
  <c r="H32" i="29"/>
  <c r="L32" i="29" s="1"/>
  <c r="H19" i="28"/>
  <c r="L19" i="28" s="1"/>
  <c r="G18" i="26"/>
  <c r="K18" i="26" s="1"/>
  <c r="H44" i="24"/>
  <c r="L44" i="24" s="1"/>
  <c r="E26" i="24"/>
  <c r="I26" i="24" s="1"/>
  <c r="G36" i="24"/>
  <c r="K36" i="24" s="1"/>
  <c r="G44" i="40"/>
  <c r="K44" i="40" s="1"/>
  <c r="F15" i="37"/>
  <c r="J15" i="37" s="1"/>
  <c r="G23" i="36"/>
  <c r="K23" i="36" s="1"/>
  <c r="G34" i="33"/>
  <c r="K34" i="33" s="1"/>
  <c r="H12" i="31"/>
  <c r="L12" i="31" s="1"/>
  <c r="E18" i="34"/>
  <c r="I18" i="34" s="1"/>
  <c r="E28" i="32"/>
  <c r="I28" i="32" s="1"/>
  <c r="H29" i="30"/>
  <c r="L29" i="30" s="1"/>
  <c r="E43" i="33"/>
  <c r="I43" i="33" s="1"/>
  <c r="G40" i="31"/>
  <c r="K40" i="31" s="1"/>
  <c r="E32" i="30"/>
  <c r="I32" i="30" s="1"/>
  <c r="E19" i="29"/>
  <c r="I19" i="29" s="1"/>
  <c r="F35" i="28"/>
  <c r="J35" i="28" s="1"/>
  <c r="G14" i="26"/>
  <c r="K14" i="26" s="1"/>
  <c r="G12" i="25"/>
  <c r="K12" i="25" s="1"/>
  <c r="H37" i="29"/>
  <c r="L37" i="29" s="1"/>
  <c r="H18" i="28"/>
  <c r="L18" i="28" s="1"/>
  <c r="F19" i="28"/>
  <c r="J19" i="28" s="1"/>
  <c r="F43" i="26"/>
  <c r="J43" i="26" s="1"/>
  <c r="E29" i="25"/>
  <c r="I29" i="25" s="1"/>
  <c r="F16" i="30"/>
  <c r="J16" i="30" s="1"/>
  <c r="G38" i="29"/>
  <c r="K38" i="29" s="1"/>
  <c r="F23" i="29"/>
  <c r="J23" i="29" s="1"/>
  <c r="E16" i="28"/>
  <c r="I16" i="28" s="1"/>
  <c r="F23" i="28"/>
  <c r="J23" i="28" s="1"/>
  <c r="H17" i="28"/>
  <c r="L17" i="28" s="1"/>
  <c r="G25" i="28"/>
  <c r="K25" i="28" s="1"/>
  <c r="F29" i="28"/>
  <c r="J29" i="28" s="1"/>
  <c r="H23" i="26"/>
  <c r="L23" i="26" s="1"/>
  <c r="G36" i="26"/>
  <c r="K36" i="26" s="1"/>
  <c r="H34" i="26"/>
  <c r="L34" i="26" s="1"/>
  <c r="F24" i="26"/>
  <c r="J24" i="26" s="1"/>
  <c r="E40" i="26"/>
  <c r="I40" i="26" s="1"/>
  <c r="F35" i="25"/>
  <c r="J35" i="25" s="1"/>
  <c r="H20" i="25"/>
  <c r="L20" i="25" s="1"/>
  <c r="G39" i="25"/>
  <c r="K39" i="25" s="1"/>
  <c r="E17" i="25"/>
  <c r="I17" i="25" s="1"/>
  <c r="F14" i="24"/>
  <c r="J14" i="24" s="1"/>
  <c r="E23" i="24"/>
  <c r="I23" i="24" s="1"/>
  <c r="G34" i="24"/>
  <c r="K34" i="24" s="1"/>
  <c r="E35" i="24"/>
  <c r="I35" i="24" s="1"/>
  <c r="H38" i="24"/>
  <c r="L38" i="24" s="1"/>
  <c r="E33" i="23"/>
  <c r="I33" i="23" s="1"/>
  <c r="G39" i="23"/>
  <c r="K39" i="23" s="1"/>
  <c r="F44" i="23"/>
  <c r="J44" i="23" s="1"/>
  <c r="G23" i="23"/>
  <c r="K23" i="23" s="1"/>
  <c r="G28" i="24"/>
  <c r="K28" i="24" s="1"/>
  <c r="F45" i="24"/>
  <c r="J45" i="24" s="1"/>
  <c r="F39" i="24"/>
  <c r="J39" i="24" s="1"/>
  <c r="F37" i="23"/>
  <c r="J37" i="23" s="1"/>
  <c r="H34" i="23"/>
  <c r="L34" i="23" s="1"/>
  <c r="F28" i="23"/>
  <c r="J28" i="23" s="1"/>
  <c r="E40" i="23"/>
  <c r="I40" i="23" s="1"/>
  <c r="E41" i="24"/>
  <c r="I41" i="24" s="1"/>
  <c r="F27" i="24"/>
  <c r="J27" i="24" s="1"/>
  <c r="F20" i="24"/>
  <c r="J20" i="24" s="1"/>
  <c r="E42" i="23"/>
  <c r="I42" i="23" s="1"/>
  <c r="E20" i="23"/>
  <c r="I20" i="23" s="1"/>
  <c r="F15" i="23"/>
  <c r="J15" i="23" s="1"/>
  <c r="H14" i="23"/>
  <c r="L14" i="23" s="1"/>
  <c r="F45" i="40"/>
  <c r="J45" i="40" s="1"/>
  <c r="G30" i="31"/>
  <c r="K30" i="31" s="1"/>
  <c r="G20" i="32"/>
  <c r="K20" i="32" s="1"/>
  <c r="G23" i="33"/>
  <c r="K23" i="33" s="1"/>
  <c r="E17" i="30"/>
  <c r="I17" i="30" s="1"/>
  <c r="G30" i="28"/>
  <c r="K30" i="28" s="1"/>
  <c r="G32" i="25"/>
  <c r="K32" i="25" s="1"/>
  <c r="E21" i="28"/>
  <c r="I21" i="28" s="1"/>
  <c r="F45" i="29"/>
  <c r="J45" i="29" s="1"/>
  <c r="H32" i="28"/>
  <c r="L32" i="28" s="1"/>
  <c r="G32" i="26"/>
  <c r="K32" i="26" s="1"/>
  <c r="E30" i="25"/>
  <c r="I30" i="25" s="1"/>
  <c r="G26" i="23"/>
  <c r="K26" i="23" s="1"/>
  <c r="E43" i="23"/>
  <c r="I43" i="23" s="1"/>
  <c r="F31" i="23"/>
  <c r="J31" i="23" s="1"/>
  <c r="I11" i="4"/>
  <c r="C10" i="4"/>
  <c r="D12" i="4"/>
  <c r="D16" i="4"/>
  <c r="D25" i="4"/>
  <c r="D37" i="4"/>
  <c r="D43" i="4"/>
  <c r="D11" i="4"/>
  <c r="D14" i="4"/>
  <c r="D17" i="4"/>
  <c r="D20" i="4"/>
  <c r="D23" i="4"/>
  <c r="D26" i="4"/>
  <c r="D29" i="4"/>
  <c r="D32" i="4"/>
  <c r="D35" i="4"/>
  <c r="D38" i="4"/>
  <c r="D41" i="4"/>
  <c r="D44" i="4"/>
  <c r="D15" i="4"/>
  <c r="D18" i="4"/>
  <c r="D21" i="4"/>
  <c r="D24" i="4"/>
  <c r="D27" i="4"/>
  <c r="D30" i="4"/>
  <c r="D33" i="4"/>
  <c r="D36" i="4"/>
  <c r="D39" i="4"/>
  <c r="D42" i="4"/>
  <c r="D45" i="4"/>
  <c r="D13" i="4"/>
  <c r="D19" i="4"/>
  <c r="D22" i="4"/>
  <c r="D28" i="4"/>
  <c r="D31" i="4"/>
  <c r="D34" i="4"/>
  <c r="D40" i="4"/>
  <c r="C11" i="4"/>
  <c r="C14" i="4"/>
  <c r="C17" i="4"/>
  <c r="C20" i="4"/>
  <c r="C23" i="4"/>
  <c r="C26" i="4"/>
  <c r="C29" i="4"/>
  <c r="C32" i="4"/>
  <c r="C35" i="4"/>
  <c r="C38" i="4"/>
  <c r="C41" i="4"/>
  <c r="C44" i="4"/>
  <c r="C31" i="4"/>
  <c r="C40" i="4"/>
  <c r="C12" i="4"/>
  <c r="C15" i="4"/>
  <c r="C18" i="4"/>
  <c r="C21" i="4"/>
  <c r="C24" i="4"/>
  <c r="C27" i="4"/>
  <c r="C30" i="4"/>
  <c r="C33" i="4"/>
  <c r="C36" i="4"/>
  <c r="C39" i="4"/>
  <c r="C42" i="4"/>
  <c r="C45" i="4"/>
  <c r="C22" i="4"/>
  <c r="C28" i="4"/>
  <c r="C37" i="4"/>
  <c r="C43" i="4"/>
  <c r="C13" i="4"/>
  <c r="C16" i="4"/>
  <c r="C19" i="4"/>
  <c r="C25" i="4"/>
  <c r="C34" i="4"/>
  <c r="E16" i="4" l="1"/>
  <c r="I16" i="4" s="1"/>
  <c r="F45" i="4"/>
  <c r="J45" i="4" s="1"/>
  <c r="E45" i="4"/>
  <c r="I45" i="4" s="1"/>
  <c r="G45" i="4"/>
  <c r="K45" i="4" s="1"/>
  <c r="H45" i="4"/>
  <c r="L45" i="4" s="1"/>
  <c r="G41" i="4"/>
  <c r="K41" i="4" s="1"/>
  <c r="E41" i="4"/>
  <c r="I41" i="4" s="1"/>
  <c r="H41" i="4"/>
  <c r="L41" i="4" s="1"/>
  <c r="F41" i="4"/>
  <c r="J41" i="4" s="1"/>
  <c r="F14" i="4"/>
  <c r="J14" i="4" s="1"/>
  <c r="E14" i="4"/>
  <c r="I14" i="4" s="1"/>
  <c r="G14" i="4"/>
  <c r="K14" i="4" s="1"/>
  <c r="H14" i="4"/>
  <c r="L14" i="4" s="1"/>
  <c r="E37" i="4"/>
  <c r="I37" i="4" s="1"/>
  <c r="H37" i="4"/>
  <c r="L37" i="4" s="1"/>
  <c r="G37" i="4"/>
  <c r="K37" i="4" s="1"/>
  <c r="F37" i="4"/>
  <c r="J37" i="4" s="1"/>
  <c r="E12" i="4"/>
  <c r="I12" i="4" s="1"/>
  <c r="H12" i="4"/>
  <c r="L12" i="4" s="1"/>
  <c r="G12" i="4"/>
  <c r="K12" i="4" s="1"/>
  <c r="F12" i="4"/>
  <c r="J12" i="4" s="1"/>
  <c r="E40" i="4"/>
  <c r="I40" i="4" s="1"/>
  <c r="H40" i="4"/>
  <c r="L40" i="4" s="1"/>
  <c r="G40" i="4"/>
  <c r="K40" i="4" s="1"/>
  <c r="F40" i="4"/>
  <c r="J40" i="4" s="1"/>
  <c r="G13" i="4"/>
  <c r="K13" i="4" s="1"/>
  <c r="E13" i="4"/>
  <c r="I13" i="4" s="1"/>
  <c r="H13" i="4"/>
  <c r="L13" i="4" s="1"/>
  <c r="F13" i="4"/>
  <c r="J13" i="4" s="1"/>
  <c r="F39" i="4"/>
  <c r="J39" i="4" s="1"/>
  <c r="E39" i="4"/>
  <c r="I39" i="4" s="1"/>
  <c r="G39" i="4"/>
  <c r="K39" i="4" s="1"/>
  <c r="H39" i="4"/>
  <c r="L39" i="4" s="1"/>
  <c r="G44" i="4"/>
  <c r="K44" i="4" s="1"/>
  <c r="E44" i="4"/>
  <c r="I44" i="4" s="1"/>
  <c r="H44" i="4"/>
  <c r="L44" i="4" s="1"/>
  <c r="F44" i="4"/>
  <c r="J44" i="4" s="1"/>
  <c r="E43" i="4"/>
  <c r="I43" i="4" s="1"/>
  <c r="H43" i="4"/>
  <c r="L43" i="4" s="1"/>
  <c r="G43" i="4"/>
  <c r="K43" i="4" s="1"/>
  <c r="F43" i="4"/>
  <c r="J43" i="4" s="1"/>
  <c r="F42" i="4"/>
  <c r="J42" i="4" s="1"/>
  <c r="G42" i="4"/>
  <c r="K42" i="4" s="1"/>
  <c r="E42" i="4"/>
  <c r="I42" i="4" s="1"/>
  <c r="H42" i="4"/>
  <c r="L42" i="4" s="1"/>
  <c r="E15" i="4"/>
  <c r="I15" i="4" s="1"/>
  <c r="H15" i="4"/>
  <c r="L15" i="4" s="1"/>
  <c r="G15" i="4"/>
  <c r="K15" i="4" s="1"/>
  <c r="F15" i="4"/>
  <c r="J15" i="4" s="1"/>
  <c r="G38" i="4"/>
  <c r="K38" i="4" s="1"/>
  <c r="E38" i="4"/>
  <c r="I38" i="4" s="1"/>
  <c r="H38" i="4"/>
  <c r="L38" i="4" s="1"/>
  <c r="F38" i="4"/>
  <c r="J38" i="4" s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D8" i="4"/>
  <c r="D2" i="4" l="1"/>
  <c r="D10" i="4"/>
  <c r="E10" i="4" l="1"/>
  <c r="I10" i="4" s="1"/>
  <c r="G11" i="4"/>
  <c r="K11" i="4" s="1"/>
  <c r="H11" i="4"/>
  <c r="L11" i="4" s="1"/>
  <c r="G10" i="4"/>
  <c r="K10" i="4" s="1"/>
  <c r="H10" i="4"/>
  <c r="L10" i="4" s="1"/>
  <c r="F11" i="4"/>
  <c r="J11" i="4" s="1"/>
  <c r="F10" i="4"/>
  <c r="J10" i="4" s="1"/>
  <c r="E26" i="4"/>
  <c r="I26" i="4" s="1"/>
  <c r="G26" i="4"/>
  <c r="K26" i="4" s="1"/>
  <c r="F26" i="4"/>
  <c r="J26" i="4" s="1"/>
  <c r="H26" i="4"/>
  <c r="L26" i="4" s="1"/>
  <c r="F21" i="4"/>
  <c r="J21" i="4" s="1"/>
  <c r="H21" i="4"/>
  <c r="L21" i="4" s="1"/>
  <c r="E21" i="4"/>
  <c r="I21" i="4" s="1"/>
  <c r="G21" i="4"/>
  <c r="K21" i="4" s="1"/>
  <c r="F17" i="4"/>
  <c r="J17" i="4" s="1"/>
  <c r="H17" i="4"/>
  <c r="L17" i="4" s="1"/>
  <c r="E17" i="4"/>
  <c r="I17" i="4" s="1"/>
  <c r="G17" i="4"/>
  <c r="K17" i="4" s="1"/>
  <c r="G16" i="4"/>
  <c r="K16" i="4" s="1"/>
  <c r="H16" i="4"/>
  <c r="L16" i="4" s="1"/>
  <c r="F16" i="4"/>
  <c r="J16" i="4" s="1"/>
  <c r="E18" i="4"/>
  <c r="I18" i="4" s="1"/>
  <c r="G18" i="4"/>
  <c r="K18" i="4" s="1"/>
  <c r="F18" i="4"/>
  <c r="J18" i="4" s="1"/>
  <c r="H18" i="4"/>
  <c r="L18" i="4" s="1"/>
  <c r="E20" i="4"/>
  <c r="I20" i="4" s="1"/>
  <c r="G20" i="4"/>
  <c r="K20" i="4" s="1"/>
  <c r="F20" i="4"/>
  <c r="J20" i="4" s="1"/>
  <c r="H20" i="4"/>
  <c r="L20" i="4" s="1"/>
  <c r="E22" i="4"/>
  <c r="I22" i="4" s="1"/>
  <c r="G22" i="4"/>
  <c r="K22" i="4" s="1"/>
  <c r="F22" i="4"/>
  <c r="J22" i="4" s="1"/>
  <c r="H22" i="4"/>
  <c r="L22" i="4" s="1"/>
  <c r="E24" i="4"/>
  <c r="I24" i="4" s="1"/>
  <c r="G24" i="4"/>
  <c r="K24" i="4" s="1"/>
  <c r="F24" i="4"/>
  <c r="J24" i="4" s="1"/>
  <c r="H24" i="4"/>
  <c r="L24" i="4" s="1"/>
  <c r="E36" i="4"/>
  <c r="I36" i="4" s="1"/>
  <c r="G36" i="4"/>
  <c r="K36" i="4" s="1"/>
  <c r="F36" i="4"/>
  <c r="J36" i="4" s="1"/>
  <c r="H36" i="4"/>
  <c r="L36" i="4" s="1"/>
  <c r="F25" i="4"/>
  <c r="J25" i="4" s="1"/>
  <c r="H25" i="4"/>
  <c r="L25" i="4" s="1"/>
  <c r="E25" i="4"/>
  <c r="I25" i="4" s="1"/>
  <c r="G25" i="4"/>
  <c r="K25" i="4" s="1"/>
  <c r="F27" i="4"/>
  <c r="J27" i="4" s="1"/>
  <c r="H27" i="4"/>
  <c r="L27" i="4" s="1"/>
  <c r="E27" i="4"/>
  <c r="I27" i="4" s="1"/>
  <c r="G27" i="4"/>
  <c r="K27" i="4" s="1"/>
  <c r="F29" i="4"/>
  <c r="J29" i="4" s="1"/>
  <c r="H29" i="4"/>
  <c r="L29" i="4" s="1"/>
  <c r="E29" i="4"/>
  <c r="I29" i="4" s="1"/>
  <c r="G29" i="4"/>
  <c r="K29" i="4" s="1"/>
  <c r="F31" i="4"/>
  <c r="J31" i="4" s="1"/>
  <c r="H31" i="4"/>
  <c r="L31" i="4" s="1"/>
  <c r="E31" i="4"/>
  <c r="I31" i="4" s="1"/>
  <c r="G31" i="4"/>
  <c r="K31" i="4" s="1"/>
  <c r="F33" i="4"/>
  <c r="J33" i="4" s="1"/>
  <c r="H33" i="4"/>
  <c r="L33" i="4" s="1"/>
  <c r="E33" i="4"/>
  <c r="I33" i="4" s="1"/>
  <c r="G33" i="4"/>
  <c r="K33" i="4" s="1"/>
  <c r="F35" i="4"/>
  <c r="J35" i="4" s="1"/>
  <c r="H35" i="4"/>
  <c r="L35" i="4" s="1"/>
  <c r="E35" i="4"/>
  <c r="I35" i="4" s="1"/>
  <c r="G35" i="4"/>
  <c r="K35" i="4" s="1"/>
  <c r="E32" i="4"/>
  <c r="I32" i="4" s="1"/>
  <c r="G32" i="4"/>
  <c r="K32" i="4" s="1"/>
  <c r="F32" i="4"/>
  <c r="J32" i="4" s="1"/>
  <c r="H32" i="4"/>
  <c r="L32" i="4" s="1"/>
  <c r="F23" i="4"/>
  <c r="J23" i="4" s="1"/>
  <c r="H23" i="4"/>
  <c r="L23" i="4" s="1"/>
  <c r="E23" i="4"/>
  <c r="I23" i="4" s="1"/>
  <c r="G23" i="4"/>
  <c r="K23" i="4" s="1"/>
  <c r="F19" i="4"/>
  <c r="J19" i="4" s="1"/>
  <c r="H19" i="4"/>
  <c r="L19" i="4" s="1"/>
  <c r="E19" i="4"/>
  <c r="I19" i="4" s="1"/>
  <c r="G19" i="4"/>
  <c r="K19" i="4" s="1"/>
  <c r="E28" i="4"/>
  <c r="I28" i="4" s="1"/>
  <c r="G28" i="4"/>
  <c r="K28" i="4" s="1"/>
  <c r="F28" i="4"/>
  <c r="J28" i="4" s="1"/>
  <c r="H28" i="4"/>
  <c r="L28" i="4" s="1"/>
  <c r="E30" i="4"/>
  <c r="I30" i="4" s="1"/>
  <c r="G30" i="4"/>
  <c r="K30" i="4" s="1"/>
  <c r="F30" i="4"/>
  <c r="J30" i="4" s="1"/>
  <c r="H30" i="4"/>
  <c r="L30" i="4" s="1"/>
  <c r="E34" i="4"/>
  <c r="I34" i="4" s="1"/>
  <c r="G34" i="4"/>
  <c r="K34" i="4" s="1"/>
  <c r="F34" i="4"/>
  <c r="J34" i="4" s="1"/>
  <c r="H34" i="4"/>
  <c r="L34" i="4" s="1"/>
</calcChain>
</file>

<file path=xl/sharedStrings.xml><?xml version="1.0" encoding="utf-8"?>
<sst xmlns="http://schemas.openxmlformats.org/spreadsheetml/2006/main" count="546" uniqueCount="105">
  <si>
    <t>FASE 1</t>
  </si>
  <si>
    <t>FASE 2</t>
  </si>
  <si>
    <t>FASE 3</t>
  </si>
  <si>
    <t>FASE 4</t>
  </si>
  <si>
    <t>FASE 5</t>
  </si>
  <si>
    <t>FASE 6</t>
  </si>
  <si>
    <t>VERHOGING</t>
  </si>
  <si>
    <t>EINDE OVERGANGSPERIODE</t>
  </si>
  <si>
    <t>%</t>
  </si>
  <si>
    <t>BEDRAG</t>
  </si>
  <si>
    <t>PERIODE</t>
  </si>
  <si>
    <t>SUBSIDIE</t>
  </si>
  <si>
    <t>SUBSIDIE LEEFTIJD &gt; 20</t>
  </si>
  <si>
    <t>BVR 22/11/2013</t>
  </si>
  <si>
    <t xml:space="preserve">art. 59, § 2, 1° lid </t>
  </si>
  <si>
    <t>art. 18 3° lid</t>
  </si>
  <si>
    <t xml:space="preserve">art. 59, § 2, 2° lid </t>
  </si>
  <si>
    <t>B2A</t>
  </si>
  <si>
    <t xml:space="preserve">coëfficiënt: </t>
  </si>
  <si>
    <t>JAARLOON</t>
  </si>
  <si>
    <t>MAANDLOON</t>
  </si>
  <si>
    <t>UURLOON</t>
  </si>
  <si>
    <t>38u</t>
  </si>
  <si>
    <t>40u</t>
  </si>
  <si>
    <t>GEWAARBORGD  INKOMEN</t>
  </si>
  <si>
    <t>fase 5</t>
  </si>
  <si>
    <t>fase 6</t>
  </si>
  <si>
    <t>FASERING MAANDLOON</t>
  </si>
  <si>
    <t>L4</t>
  </si>
  <si>
    <t>LOGISTIEK PERSONEEL KLASSE 4</t>
  </si>
  <si>
    <t>MV1</t>
  </si>
  <si>
    <t>K3</t>
  </si>
  <si>
    <t>- procentueel gedeelte: 7,57% op brutojaarloon</t>
  </si>
  <si>
    <t>L3</t>
  </si>
  <si>
    <t>L2</t>
  </si>
  <si>
    <t>LOGISTIEK PERSONEEL KLASSE 2</t>
  </si>
  <si>
    <t>A1</t>
  </si>
  <si>
    <t>ADMINISTRATIEF + LOGISTIEK PERSONEEL KLASSE 1</t>
  </si>
  <si>
    <t>A2</t>
  </si>
  <si>
    <t>A3</t>
  </si>
  <si>
    <t>ADMINISTRATIEF PERSONEEL KLASSE 3</t>
  </si>
  <si>
    <t>MV2</t>
  </si>
  <si>
    <t>B3</t>
  </si>
  <si>
    <t>B2B</t>
  </si>
  <si>
    <t>B1C</t>
  </si>
  <si>
    <t>B1B</t>
  </si>
  <si>
    <t>L1</t>
  </si>
  <si>
    <t>G1</t>
  </si>
  <si>
    <t>GENEESHEER OMNIPRACTICUS</t>
  </si>
  <si>
    <t>GS</t>
  </si>
  <si>
    <t>GENEESHEER SPECIALIST</t>
  </si>
  <si>
    <t>OVERZICHT</t>
  </si>
  <si>
    <t>Logistiek personeel klasse 4</t>
  </si>
  <si>
    <t>Logistiek personeel klasse 3</t>
  </si>
  <si>
    <t xml:space="preserve">L2    </t>
  </si>
  <si>
    <t>Logistiek personeel klasse 2</t>
  </si>
  <si>
    <t>Administratief personeel klasse 3</t>
  </si>
  <si>
    <t>B1c</t>
  </si>
  <si>
    <t>B1b</t>
  </si>
  <si>
    <t>Geneesheer omnipracticus</t>
  </si>
  <si>
    <t>Geneesheer specialist</t>
  </si>
  <si>
    <t>Gewaarborgd inkomen</t>
  </si>
  <si>
    <t>- vast geïndexeerd bedrag:</t>
  </si>
  <si>
    <t>MV1bis</t>
  </si>
  <si>
    <t>GEW</t>
  </si>
  <si>
    <t>+14,84%</t>
  </si>
  <si>
    <t>+14,80%</t>
  </si>
  <si>
    <t>Administratief + Logistiek personeel klasse 1</t>
  </si>
  <si>
    <t>Administratief personeel klasse 2</t>
  </si>
  <si>
    <t>Gebrevetteerde verpleegkundige</t>
  </si>
  <si>
    <t>Begeleidend personeel klasse 3</t>
  </si>
  <si>
    <t xml:space="preserve">Begeleidend personeel klasse 2B </t>
  </si>
  <si>
    <t>Begeleidend personeel klasse 2A</t>
  </si>
  <si>
    <t>Begeleidend personeel klasse 1</t>
  </si>
  <si>
    <t>Diensthoofd in de erkende kinderdagverblijven</t>
  </si>
  <si>
    <t>Sociaal, verpleegkundig, paramedisch en therapeutisch personeel</t>
  </si>
  <si>
    <t>Licentiaten / masters</t>
  </si>
  <si>
    <t>Directie in de erkende kinderdagverblijven</t>
  </si>
  <si>
    <t>GEBREVETTEERDE VERPLEEGKUNDIGE</t>
  </si>
  <si>
    <t>BEGELEIDEND PERSONEEL KLASSE 3</t>
  </si>
  <si>
    <t>BEGELEIDEND PERSONEEL KLASSE 2B</t>
  </si>
  <si>
    <t>BEGELEIDEND PERSONEEL KLASSE 2A</t>
  </si>
  <si>
    <t>BEGELEIDEND PERSONEEL KLASSE 1</t>
  </si>
  <si>
    <t>DIENSTHOOFD IN DE ERKENDE KINDERDAGVERBLIJVEN</t>
  </si>
  <si>
    <t>SOCIAAL, VERPLEEGKUNDIG, PARAMEDISCH &amp; THERAPEUTISCH PERSONEEL</t>
  </si>
  <si>
    <t>LICENTIATEN / MASTERS</t>
  </si>
  <si>
    <t>fase 7</t>
  </si>
  <si>
    <t>einde</t>
  </si>
  <si>
    <t>FASE 7</t>
  </si>
  <si>
    <t>Fase 2 en 3 hebben uitwerking vanaf 1 december 2018.</t>
  </si>
  <si>
    <t>Fase 1 heeft uitwerking vanaf 1 april 2015.</t>
  </si>
  <si>
    <t>Fase 4 heeft uitwerking vanaf 1 juli 2020.</t>
  </si>
  <si>
    <t>Fase 5 heeft uitwerking vanaf 1 april 2021.</t>
  </si>
  <si>
    <t>basis 01/05/2021</t>
  </si>
  <si>
    <t>FASERING EINDEJAARSPREMIE</t>
  </si>
  <si>
    <t>SUBSIDIE VOOR INKOMENSTARIEF VOOR GROEPSOPVANG
DEEL OP BASIS VAN DE LEEFTIJD VAN DE KINDERBEGELEIDERS</t>
  </si>
  <si>
    <t>DATUM</t>
  </si>
  <si>
    <t>INDEX</t>
  </si>
  <si>
    <t>De bedragen in deze bijlage zijn uitgedrukt tegen 100%. Zij worden gekoppeld aan de spilindex 109,34 (basis 2013) op 1 mei 2021.</t>
  </si>
  <si>
    <t>Dienstverantwoordelijken in de diensten voor opvanggezinnen</t>
  </si>
  <si>
    <t>LOGISTIEK PERSONEEL KLASSE 3</t>
  </si>
  <si>
    <t>ADMINISTRATIEF PERSONEEL KLASSE 2</t>
  </si>
  <si>
    <t>DIENSTVERANTWOORDELIJKEN IN DE DIENSTEN VOOR OPVANGGEZINNEN</t>
  </si>
  <si>
    <t>DIRECTIE IN DE ERKENDE KINDERDAGVERBLIJVEN</t>
  </si>
  <si>
    <t>Fase 5 met de nieuwe barema's VIA 6 heeft uitwerking vanaf 1 mei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</si>
</sst>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#,##0.0000"/>
    <numFmt numFmtId="166" formatCode="d\ mmm\ yyyy"/>
  </numFmts>
  <fonts count="10" x14ac:knownFonts="1">
    <font>
      <sz val="10"/>
      <name val="Verdana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0" fontId="5" fillId="0" borderId="0" xfId="3" applyNumberFormat="1" applyFont="1"/>
    <xf numFmtId="0" fontId="5" fillId="0" borderId="15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/>
    <xf numFmtId="0" fontId="5" fillId="0" borderId="18" xfId="0" applyFont="1" applyBorder="1" applyAlignment="1">
      <alignment horizontal="center"/>
    </xf>
    <xf numFmtId="9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9" fontId="5" fillId="0" borderId="13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9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" fontId="5" fillId="0" borderId="2" xfId="0" applyNumberFormat="1" applyFont="1" applyBorder="1" applyAlignment="1"/>
    <xf numFmtId="165" fontId="5" fillId="0" borderId="2" xfId="0" applyNumberFormat="1" applyFont="1" applyBorder="1" applyAlignment="1"/>
    <xf numFmtId="165" fontId="5" fillId="0" borderId="18" xfId="0" applyNumberFormat="1" applyFont="1" applyBorder="1" applyAlignment="1"/>
    <xf numFmtId="4" fontId="5" fillId="0" borderId="13" xfId="0" applyNumberFormat="1" applyFont="1" applyBorder="1" applyAlignment="1"/>
    <xf numFmtId="165" fontId="5" fillId="0" borderId="13" xfId="0" applyNumberFormat="1" applyFont="1" applyBorder="1" applyAlignment="1"/>
    <xf numFmtId="165" fontId="5" fillId="0" borderId="21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7" fillId="0" borderId="3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4" fontId="5" fillId="0" borderId="0" xfId="0" applyNumberFormat="1" applyFont="1" applyBorder="1"/>
    <xf numFmtId="10" fontId="5" fillId="0" borderId="6" xfId="0" applyNumberFormat="1" applyFont="1" applyBorder="1"/>
    <xf numFmtId="4" fontId="5" fillId="0" borderId="5" xfId="0" applyNumberFormat="1" applyFont="1" applyBorder="1"/>
    <xf numFmtId="4" fontId="7" fillId="0" borderId="0" xfId="0" applyNumberFormat="1" applyFont="1" applyAlignment="1">
      <alignment horizontal="center"/>
    </xf>
    <xf numFmtId="4" fontId="5" fillId="0" borderId="2" xfId="0" applyNumberFormat="1" applyFont="1" applyBorder="1"/>
    <xf numFmtId="10" fontId="5" fillId="0" borderId="6" xfId="0" applyNumberFormat="1" applyFont="1" applyFill="1" applyBorder="1"/>
    <xf numFmtId="10" fontId="5" fillId="2" borderId="6" xfId="0" applyNumberFormat="1" applyFont="1" applyFill="1" applyBorder="1"/>
    <xf numFmtId="4" fontId="5" fillId="0" borderId="7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0" fontId="5" fillId="2" borderId="10" xfId="0" applyNumberFormat="1" applyFont="1" applyFill="1" applyBorder="1" applyAlignment="1">
      <alignment vertical="center"/>
    </xf>
    <xf numFmtId="10" fontId="5" fillId="0" borderId="10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2" borderId="0" xfId="0" applyNumberFormat="1" applyFont="1" applyFill="1"/>
    <xf numFmtId="4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0" fontId="5" fillId="0" borderId="0" xfId="3" applyNumberFormat="1" applyFont="1" applyFill="1"/>
    <xf numFmtId="0" fontId="5" fillId="2" borderId="0" xfId="0" applyFont="1" applyFill="1" applyAlignment="1">
      <alignment horizontal="left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8" xfId="0" applyFont="1" applyBorder="1"/>
    <xf numFmtId="9" fontId="5" fillId="0" borderId="18" xfId="0" applyNumberFormat="1" applyFont="1" applyBorder="1" applyAlignment="1"/>
    <xf numFmtId="0" fontId="6" fillId="0" borderId="0" xfId="0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6" fillId="0" borderId="0" xfId="0" quotePrefix="1" applyNumberFormat="1" applyFont="1" applyBorder="1" applyAlignment="1">
      <alignment horizontal="center"/>
    </xf>
    <xf numFmtId="164" fontId="5" fillId="0" borderId="0" xfId="0" quotePrefix="1" applyNumberFormat="1" applyFont="1" applyBorder="1" applyAlignment="1">
      <alignment horizontal="center"/>
    </xf>
    <xf numFmtId="164" fontId="5" fillId="0" borderId="19" xfId="0" quotePrefix="1" applyNumberFormat="1" applyFont="1" applyBorder="1" applyAlignment="1">
      <alignment horizontal="center"/>
    </xf>
    <xf numFmtId="0" fontId="5" fillId="0" borderId="15" xfId="0" applyFont="1" applyBorder="1" applyAlignment="1"/>
    <xf numFmtId="0" fontId="6" fillId="0" borderId="14" xfId="0" applyFont="1" applyFill="1" applyBorder="1" applyAlignment="1"/>
    <xf numFmtId="0" fontId="6" fillId="0" borderId="16" xfId="0" applyFont="1" applyFill="1" applyBorder="1" applyAlignment="1"/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0" fontId="6" fillId="0" borderId="16" xfId="0" applyFont="1" applyBorder="1"/>
    <xf numFmtId="0" fontId="5" fillId="0" borderId="16" xfId="0" applyFont="1" applyBorder="1"/>
    <xf numFmtId="0" fontId="5" fillId="0" borderId="17" xfId="0" applyFont="1" applyBorder="1"/>
    <xf numFmtId="4" fontId="5" fillId="0" borderId="18" xfId="0" applyNumberFormat="1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4" fontId="5" fillId="0" borderId="19" xfId="0" applyNumberFormat="1" applyFont="1" applyBorder="1"/>
    <xf numFmtId="0" fontId="5" fillId="0" borderId="21" xfId="0" applyFont="1" applyBorder="1"/>
    <xf numFmtId="0" fontId="5" fillId="0" borderId="13" xfId="0" applyFont="1" applyBorder="1" applyAlignment="1"/>
    <xf numFmtId="0" fontId="5" fillId="0" borderId="2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" xfId="0" applyFont="1" applyBorder="1"/>
    <xf numFmtId="0" fontId="5" fillId="0" borderId="20" xfId="0" applyFont="1" applyBorder="1"/>
    <xf numFmtId="166" fontId="5" fillId="0" borderId="0" xfId="0" applyNumberFormat="1" applyFont="1"/>
    <xf numFmtId="0" fontId="5" fillId="0" borderId="0" xfId="0" quotePrefix="1" applyFont="1" applyAlignment="1">
      <alignment horizontal="left"/>
    </xf>
    <xf numFmtId="0" fontId="8" fillId="0" borderId="0" xfId="0" applyFont="1"/>
    <xf numFmtId="0" fontId="8" fillId="0" borderId="0" xfId="1" applyFont="1"/>
    <xf numFmtId="0" fontId="8" fillId="0" borderId="0" xfId="1" applyNumberFormat="1" applyFont="1"/>
    <xf numFmtId="0" fontId="8" fillId="0" borderId="0" xfId="1" applyFont="1" applyAlignment="1">
      <alignment wrapText="1"/>
    </xf>
    <xf numFmtId="0" fontId="9" fillId="0" borderId="0" xfId="0" applyFont="1"/>
    <xf numFmtId="0" fontId="2" fillId="0" borderId="0" xfId="2" applyFill="1" applyAlignment="1" applyProtection="1"/>
    <xf numFmtId="0" fontId="2" fillId="0" borderId="0" xfId="2" applyAlignment="1" applyProtection="1"/>
    <xf numFmtId="164" fontId="8" fillId="3" borderId="0" xfId="0" quotePrefix="1" applyNumberFormat="1" applyFont="1" applyFill="1" applyAlignment="1">
      <alignment horizontal="right"/>
    </xf>
    <xf numFmtId="10" fontId="8" fillId="3" borderId="0" xfId="3" applyNumberFormat="1" applyFont="1" applyFill="1"/>
    <xf numFmtId="0" fontId="0" fillId="2" borderId="0" xfId="0" applyFill="1"/>
    <xf numFmtId="0" fontId="8" fillId="0" borderId="0" xfId="1" applyFont="1" applyAlignment="1">
      <alignment horizontal="left" wrapText="1"/>
    </xf>
    <xf numFmtId="4" fontId="6" fillId="0" borderId="12" xfId="0" applyNumberFormat="1" applyFont="1" applyBorder="1" applyAlignment="1">
      <alignment horizontal="left" vertical="center"/>
    </xf>
    <xf numFmtId="4" fontId="6" fillId="0" borderId="13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4">
    <cellStyle name="Hyperlink" xfId="2" builtinId="8"/>
    <cellStyle name="Normal" xfId="0" builtinId="0"/>
    <cellStyle name="Percent" xfId="3" builtinId="5"/>
    <cellStyle name="Standa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28"/>
  <sheetViews>
    <sheetView tabSelected="1" workbookViewId="0"/>
  </sheetViews>
  <sheetFormatPr defaultColWidth="9" defaultRowHeight="15" x14ac:dyDescent="0.25"/>
  <cols>
    <col min="1" max="1" width="10.5" style="84" customWidth="1"/>
    <col min="2" max="2" width="53" style="84" bestFit="1" customWidth="1"/>
    <col min="3" max="3" width="10.375" style="84" bestFit="1" customWidth="1"/>
    <col min="4" max="16384" width="9" style="84"/>
  </cols>
  <sheetData>
    <row r="2" spans="1:2" s="83" customFormat="1" ht="18.75" x14ac:dyDescent="0.3">
      <c r="A2" s="87" t="s">
        <v>51</v>
      </c>
    </row>
    <row r="4" spans="1:2" x14ac:dyDescent="0.25">
      <c r="A4" s="83" t="s">
        <v>96</v>
      </c>
      <c r="B4" s="90">
        <v>44470</v>
      </c>
    </row>
    <row r="5" spans="1:2" x14ac:dyDescent="0.25">
      <c r="B5" s="83"/>
    </row>
    <row r="6" spans="1:2" x14ac:dyDescent="0.25">
      <c r="A6" s="83" t="s">
        <v>97</v>
      </c>
      <c r="B6" s="91">
        <f>ROUND(100%*1.02,4)</f>
        <v>1.02</v>
      </c>
    </row>
    <row r="8" spans="1:2" x14ac:dyDescent="0.25">
      <c r="A8" s="84" t="s">
        <v>28</v>
      </c>
      <c r="B8" s="88" t="s">
        <v>52</v>
      </c>
    </row>
    <row r="9" spans="1:2" x14ac:dyDescent="0.25">
      <c r="A9" s="84" t="s">
        <v>33</v>
      </c>
      <c r="B9" s="88" t="s">
        <v>53</v>
      </c>
    </row>
    <row r="10" spans="1:2" x14ac:dyDescent="0.25">
      <c r="A10" s="84" t="s">
        <v>54</v>
      </c>
      <c r="B10" s="88" t="s">
        <v>55</v>
      </c>
    </row>
    <row r="11" spans="1:2" x14ac:dyDescent="0.25">
      <c r="A11" s="84" t="s">
        <v>39</v>
      </c>
      <c r="B11" s="88" t="s">
        <v>56</v>
      </c>
    </row>
    <row r="12" spans="1:2" x14ac:dyDescent="0.25">
      <c r="A12" s="84" t="s">
        <v>38</v>
      </c>
      <c r="B12" s="88" t="s">
        <v>68</v>
      </c>
    </row>
    <row r="13" spans="1:2" x14ac:dyDescent="0.25">
      <c r="A13" s="84" t="s">
        <v>36</v>
      </c>
      <c r="B13" s="88" t="s">
        <v>67</v>
      </c>
    </row>
    <row r="14" spans="1:2" x14ac:dyDescent="0.25">
      <c r="A14" s="84" t="s">
        <v>42</v>
      </c>
      <c r="B14" s="88" t="s">
        <v>70</v>
      </c>
    </row>
    <row r="15" spans="1:2" x14ac:dyDescent="0.25">
      <c r="A15" s="84" t="s">
        <v>43</v>
      </c>
      <c r="B15" s="88" t="s">
        <v>71</v>
      </c>
    </row>
    <row r="16" spans="1:2" x14ac:dyDescent="0.25">
      <c r="A16" s="84" t="s">
        <v>17</v>
      </c>
      <c r="B16" s="88" t="s">
        <v>72</v>
      </c>
    </row>
    <row r="17" spans="1:3" x14ac:dyDescent="0.25">
      <c r="A17" s="84" t="s">
        <v>57</v>
      </c>
      <c r="B17" s="88" t="s">
        <v>73</v>
      </c>
    </row>
    <row r="18" spans="1:3" x14ac:dyDescent="0.25">
      <c r="A18" s="84" t="s">
        <v>58</v>
      </c>
      <c r="B18" s="88" t="s">
        <v>74</v>
      </c>
    </row>
    <row r="19" spans="1:3" x14ac:dyDescent="0.25">
      <c r="A19" s="85" t="s">
        <v>41</v>
      </c>
      <c r="B19" s="88" t="s">
        <v>69</v>
      </c>
    </row>
    <row r="20" spans="1:3" x14ac:dyDescent="0.25">
      <c r="A20" s="84" t="s">
        <v>30</v>
      </c>
      <c r="B20" s="88" t="s">
        <v>75</v>
      </c>
    </row>
    <row r="21" spans="1:3" x14ac:dyDescent="0.25">
      <c r="A21" s="84" t="s">
        <v>63</v>
      </c>
      <c r="B21" s="88" t="s">
        <v>99</v>
      </c>
    </row>
    <row r="22" spans="1:3" x14ac:dyDescent="0.25">
      <c r="A22" s="84" t="s">
        <v>46</v>
      </c>
      <c r="B22" s="88" t="s">
        <v>76</v>
      </c>
    </row>
    <row r="23" spans="1:3" x14ac:dyDescent="0.25">
      <c r="A23" s="84" t="s">
        <v>31</v>
      </c>
      <c r="B23" s="88" t="s">
        <v>77</v>
      </c>
    </row>
    <row r="24" spans="1:3" x14ac:dyDescent="0.25">
      <c r="A24" s="84" t="s">
        <v>47</v>
      </c>
      <c r="B24" s="88" t="s">
        <v>59</v>
      </c>
    </row>
    <row r="25" spans="1:3" x14ac:dyDescent="0.25">
      <c r="A25" s="84" t="s">
        <v>49</v>
      </c>
      <c r="B25" s="88" t="s">
        <v>60</v>
      </c>
    </row>
    <row r="26" spans="1:3" x14ac:dyDescent="0.25">
      <c r="A26" s="84" t="s">
        <v>64</v>
      </c>
      <c r="B26" s="89" t="s">
        <v>61</v>
      </c>
    </row>
    <row r="28" spans="1:3" ht="30" customHeight="1" x14ac:dyDescent="0.25">
      <c r="A28" s="93" t="s">
        <v>98</v>
      </c>
      <c r="B28" s="93"/>
      <c r="C28" s="86"/>
    </row>
  </sheetData>
  <mergeCells count="1">
    <mergeCell ref="A28:B28"/>
  </mergeCells>
  <hyperlinks>
    <hyperlink ref="B26" location="GEW!A1" display="Gewaarborgd inkomen" xr:uid="{00000000-0004-0000-0000-000000000000}"/>
    <hyperlink ref="B8" location="'L4'!A1" display="Logistiek personeel klasse 4" xr:uid="{00000000-0004-0000-0000-000001000000}"/>
    <hyperlink ref="B9" location="'L3'!A1" display="Logistiek personeel klasse 3" xr:uid="{00000000-0004-0000-0000-000002000000}"/>
    <hyperlink ref="B10" location="'L2'!A1" display="Logistiek personeel klasse 2" xr:uid="{00000000-0004-0000-0000-000003000000}"/>
    <hyperlink ref="B11" location="'A3'!A1" display="Administratief personeel klasse 3" xr:uid="{00000000-0004-0000-0000-000004000000}"/>
    <hyperlink ref="B12" location="'A2'!A1" display="Administratief personeel klasse 2" xr:uid="{00000000-0004-0000-0000-000005000000}"/>
    <hyperlink ref="B13" location="'A1'!A1" display="Administratief + Logistiek personeel klasse 1" xr:uid="{00000000-0004-0000-0000-000006000000}"/>
    <hyperlink ref="B14" location="'B3'!A1" display="Begeleidend personeel klasse 3" xr:uid="{00000000-0004-0000-0000-000007000000}"/>
    <hyperlink ref="B15" location="B2B!A1" display="Begeleidend personeel klasse 2B " xr:uid="{00000000-0004-0000-0000-000008000000}"/>
    <hyperlink ref="B16" location="B2A!A1" display="Begeleidend personeel klasse 2A" xr:uid="{00000000-0004-0000-0000-000009000000}"/>
    <hyperlink ref="B17" location="B1C!A1" display="Begeleidend personeel klasse 1" xr:uid="{00000000-0004-0000-0000-00000A000000}"/>
    <hyperlink ref="B18" location="B1B!A1" display="Diensthoofd in de erkende kinderdagverblijven" xr:uid="{00000000-0004-0000-0000-00000B000000}"/>
    <hyperlink ref="B19" location="'MV2'!A1" display="Gebrevetteerde verpleegkundige" xr:uid="{00000000-0004-0000-0000-00000C000000}"/>
    <hyperlink ref="B20" location="'MV1'!A1" display="Sociaal, verpleegkundig, paramedisch en therapeutisch personeel" xr:uid="{00000000-0004-0000-0000-00000D000000}"/>
    <hyperlink ref="B21" location="MV1bis!A1" display="Dienstverantwoordelijken in de diensten voor opvanggezinnen" xr:uid="{00000000-0004-0000-0000-00000E000000}"/>
    <hyperlink ref="B22" location="'L1'!A1" display="Licentiaten / masters" xr:uid="{00000000-0004-0000-0000-00000F000000}"/>
    <hyperlink ref="B23" location="'K3'!A1" display="Directie in de erkende kinderdagverblijven" xr:uid="{00000000-0004-0000-0000-000010000000}"/>
    <hyperlink ref="B24" location="'G1'!A1" display="Geneesheer omnipracticus" xr:uid="{00000000-0004-0000-0000-000011000000}"/>
    <hyperlink ref="B25" location="GS!A1" display="Geneesheer specialist" xr:uid="{00000000-0004-0000-0000-000012000000}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6"/>
  <sheetViews>
    <sheetView zoomScale="90" zoomScaleNormal="90" workbookViewId="0"/>
  </sheetViews>
  <sheetFormatPr defaultRowHeight="12.75" x14ac:dyDescent="0.2"/>
  <cols>
    <col min="1" max="1" width="3.8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43</v>
      </c>
      <c r="B1" s="1" t="s">
        <v>80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26713.74</v>
      </c>
      <c r="C10" s="16">
        <f t="shared" ref="C10:C45" si="0">B10*$D$3</f>
        <v>27248.014800000001</v>
      </c>
      <c r="D10" s="68">
        <f t="shared" ref="D10:D45" si="1">B10/12*$D$3</f>
        <v>2270.6678999999999</v>
      </c>
      <c r="E10" s="69">
        <f>GEW!$D$8+($D10-GEW!$D$8)*SUM(Fasering!$D$5:$D$9)</f>
        <v>2118.1712042554791</v>
      </c>
      <c r="F10" s="70">
        <f>GEW!$D$8+($D10-GEW!$D$8)*SUM(Fasering!$D$5:$D$10)</f>
        <v>2169.0415552220079</v>
      </c>
      <c r="G10" s="70">
        <f>GEW!$D$8+($D10-GEW!$D$8)*SUM(Fasering!$D$5:$D$11)</f>
        <v>2219.7975490334711</v>
      </c>
      <c r="H10" s="71">
        <f>GEW!$D$8+($D10-GEW!$D$8)*SUM(Fasering!$D$5:$D$12)</f>
        <v>2270.6678999999999</v>
      </c>
      <c r="I10" s="72">
        <f>($K$3+E10*12*7.57%)*SUM(Fasering!$D$5:$D$9)</f>
        <v>1145.2403352928784</v>
      </c>
      <c r="J10" s="30">
        <f>($K$3+F10*12*7.57%)*SUM(Fasering!$D$5:$D$10)</f>
        <v>1483.7333906305951</v>
      </c>
      <c r="K10" s="30">
        <f>($K$3+G10*12*7.57%)*SUM(Fasering!$D$5:$D$11)</f>
        <v>1835.1303693857465</v>
      </c>
      <c r="L10" s="73">
        <f>($K$3+H10*12*7.57%)*SUM(Fasering!$D$5:$D$12)</f>
        <v>2201.0147203600004</v>
      </c>
    </row>
    <row r="11" spans="1:12" x14ac:dyDescent="0.2">
      <c r="A11" s="52">
        <f t="shared" ref="A11:A45" si="2">+A10+1</f>
        <v>1</v>
      </c>
      <c r="B11" s="16">
        <v>27240.69</v>
      </c>
      <c r="C11" s="16">
        <f t="shared" si="0"/>
        <v>27785.503799999999</v>
      </c>
      <c r="D11" s="68">
        <f t="shared" si="1"/>
        <v>2315.45865</v>
      </c>
      <c r="E11" s="69">
        <f>GEW!$D$8+($D11-GEW!$D$8)*SUM(Fasering!$D$5:$D$9)</f>
        <v>2143.0422363945991</v>
      </c>
      <c r="F11" s="70">
        <f>GEW!$D$8+($D11-GEW!$D$8)*SUM(Fasering!$D$5:$D$10)</f>
        <v>2200.5574725751317</v>
      </c>
      <c r="G11" s="70">
        <f>GEW!$D$8+($D11-GEW!$D$8)*SUM(Fasering!$D$5:$D$11)</f>
        <v>2257.9434138194674</v>
      </c>
      <c r="H11" s="71">
        <f>GEW!$D$8+($D11-GEW!$D$8)*SUM(Fasering!$D$5:$D$12)</f>
        <v>2315.45865</v>
      </c>
      <c r="I11" s="72">
        <f>($K$3+E11*12*7.57%)*SUM(Fasering!$D$5:$D$9)</f>
        <v>1157.7855011789559</v>
      </c>
      <c r="J11" s="30">
        <f>($K$3+F11*12*7.57%)*SUM(Fasering!$D$5:$D$10)</f>
        <v>1503.8775290417523</v>
      </c>
      <c r="K11" s="30">
        <f>($K$3+G11*12*7.57%)*SUM(Fasering!$D$5:$D$11)</f>
        <v>1864.6413554497585</v>
      </c>
      <c r="L11" s="73">
        <f>($K$3+H11*12*7.57%)*SUM(Fasering!$D$5:$D$12)</f>
        <v>2241.7026376600006</v>
      </c>
    </row>
    <row r="12" spans="1:12" x14ac:dyDescent="0.2">
      <c r="A12" s="52">
        <f t="shared" si="2"/>
        <v>2</v>
      </c>
      <c r="B12" s="16">
        <v>27762.01</v>
      </c>
      <c r="C12" s="16">
        <f t="shared" si="0"/>
        <v>28317.250199999999</v>
      </c>
      <c r="D12" s="68">
        <f t="shared" si="1"/>
        <v>2359.7708499999999</v>
      </c>
      <c r="E12" s="69">
        <f>GEW!$D$8+($D12-GEW!$D$8)*SUM(Fasering!$D$5:$D$9)</f>
        <v>2167.6475433018313</v>
      </c>
      <c r="F12" s="70">
        <f>GEW!$D$8+($D12-GEW!$D$8)*SUM(Fasering!$D$5:$D$10)</f>
        <v>2231.7366699079535</v>
      </c>
      <c r="G12" s="70">
        <f>GEW!$D$8+($D12-GEW!$D$8)*SUM(Fasering!$D$5:$D$11)</f>
        <v>2295.6817233938777</v>
      </c>
      <c r="H12" s="71">
        <f>GEW!$D$8+($D12-GEW!$D$8)*SUM(Fasering!$D$5:$D$12)</f>
        <v>2359.7708499999999</v>
      </c>
      <c r="I12" s="72">
        <f>($K$3+E12*12*7.57%)*SUM(Fasering!$D$5:$D$9)</f>
        <v>1170.1966329366744</v>
      </c>
      <c r="J12" s="30">
        <f>($K$3+F12*12*7.57%)*SUM(Fasering!$D$5:$D$10)</f>
        <v>1523.8064449474446</v>
      </c>
      <c r="K12" s="30">
        <f>($K$3+G12*12*7.57%)*SUM(Fasering!$D$5:$D$11)</f>
        <v>1893.8370424312377</v>
      </c>
      <c r="L12" s="73">
        <f>($K$3+H12*12*7.57%)*SUM(Fasering!$D$5:$D$12)</f>
        <v>2281.9558401400004</v>
      </c>
    </row>
    <row r="13" spans="1:12" x14ac:dyDescent="0.2">
      <c r="A13" s="52">
        <f t="shared" si="2"/>
        <v>3</v>
      </c>
      <c r="B13" s="16">
        <v>28373.79</v>
      </c>
      <c r="C13" s="16">
        <f t="shared" si="0"/>
        <v>28941.265800000001</v>
      </c>
      <c r="D13" s="68">
        <f t="shared" si="1"/>
        <v>2411.7721500000002</v>
      </c>
      <c r="E13" s="69">
        <f>GEW!$D$8+($D13-GEW!$D$8)*SUM(Fasering!$D$5:$D$9)</f>
        <v>2196.5223891924679</v>
      </c>
      <c r="F13" s="70">
        <f>GEW!$D$8+($D13-GEW!$D$8)*SUM(Fasering!$D$5:$D$10)</f>
        <v>2268.3261146717723</v>
      </c>
      <c r="G13" s="70">
        <f>GEW!$D$8+($D13-GEW!$D$8)*SUM(Fasering!$D$5:$D$11)</f>
        <v>2339.9684245206963</v>
      </c>
      <c r="H13" s="71">
        <f>GEW!$D$8+($D13-GEW!$D$8)*SUM(Fasering!$D$5:$D$12)</f>
        <v>2411.7721500000002</v>
      </c>
      <c r="I13" s="72">
        <f>($K$3+E13*12*7.57%)*SUM(Fasering!$D$5:$D$9)</f>
        <v>1184.7613574566183</v>
      </c>
      <c r="J13" s="30">
        <f>($K$3+F13*12*7.57%)*SUM(Fasering!$D$5:$D$10)</f>
        <v>1547.1934475040027</v>
      </c>
      <c r="K13" s="30">
        <f>($K$3+G13*12*7.57%)*SUM(Fasering!$D$5:$D$11)</f>
        <v>1928.0987960212206</v>
      </c>
      <c r="L13" s="73">
        <f>($K$3+H13*12*7.57%)*SUM(Fasering!$D$5:$D$12)</f>
        <v>2329.1938210600006</v>
      </c>
    </row>
    <row r="14" spans="1:12" x14ac:dyDescent="0.2">
      <c r="A14" s="52">
        <f t="shared" si="2"/>
        <v>4</v>
      </c>
      <c r="B14" s="16">
        <v>28963.119999999999</v>
      </c>
      <c r="C14" s="16">
        <f t="shared" si="0"/>
        <v>29542.382399999999</v>
      </c>
      <c r="D14" s="68">
        <f t="shared" si="1"/>
        <v>2461.8651999999997</v>
      </c>
      <c r="E14" s="69">
        <f>GEW!$D$8+($D14-GEW!$D$8)*SUM(Fasering!$D$5:$D$9)</f>
        <v>2224.3376380216691</v>
      </c>
      <c r="F14" s="70">
        <f>GEW!$D$8+($D14-GEW!$D$8)*SUM(Fasering!$D$5:$D$10)</f>
        <v>2303.5728659265715</v>
      </c>
      <c r="G14" s="70">
        <f>GEW!$D$8+($D14-GEW!$D$8)*SUM(Fasering!$D$5:$D$11)</f>
        <v>2382.6299720950979</v>
      </c>
      <c r="H14" s="71">
        <f>GEW!$D$8+($D14-GEW!$D$8)*SUM(Fasering!$D$5:$D$12)</f>
        <v>2461.8651999999997</v>
      </c>
      <c r="I14" s="72">
        <f>($K$3+E14*12*7.57%)*SUM(Fasering!$D$5:$D$9)</f>
        <v>1198.7916119620588</v>
      </c>
      <c r="J14" s="30">
        <f>($K$3+F14*12*7.57%)*SUM(Fasering!$D$5:$D$10)</f>
        <v>1569.7222359845937</v>
      </c>
      <c r="K14" s="30">
        <f>($K$3+G14*12*7.57%)*SUM(Fasering!$D$5:$D$11)</f>
        <v>1961.1032735183342</v>
      </c>
      <c r="L14" s="73">
        <f>($K$3+H14*12*7.57%)*SUM(Fasering!$D$5:$D$12)</f>
        <v>2374.6983476800001</v>
      </c>
    </row>
    <row r="15" spans="1:12" x14ac:dyDescent="0.2">
      <c r="A15" s="52">
        <f t="shared" si="2"/>
        <v>5</v>
      </c>
      <c r="B15" s="16">
        <v>29281.91</v>
      </c>
      <c r="C15" s="16">
        <f t="shared" si="0"/>
        <v>29867.548200000001</v>
      </c>
      <c r="D15" s="68">
        <f t="shared" si="1"/>
        <v>2488.9623500000002</v>
      </c>
      <c r="E15" s="69">
        <f>GEW!$D$8+($D15-GEW!$D$8)*SUM(Fasering!$D$5:$D$9)</f>
        <v>2239.3839162940485</v>
      </c>
      <c r="F15" s="70">
        <f>GEW!$D$8+($D15-GEW!$D$8)*SUM(Fasering!$D$5:$D$10)</f>
        <v>2322.6391137546434</v>
      </c>
      <c r="G15" s="70">
        <f>GEW!$D$8+($D15-GEW!$D$8)*SUM(Fasering!$D$5:$D$11)</f>
        <v>2405.7071525394058</v>
      </c>
      <c r="H15" s="71">
        <f>GEW!$D$8+($D15-GEW!$D$8)*SUM(Fasering!$D$5:$D$12)</f>
        <v>2488.9623500000002</v>
      </c>
      <c r="I15" s="72">
        <f>($K$3+E15*12*7.57%)*SUM(Fasering!$D$5:$D$9)</f>
        <v>1206.3810861680038</v>
      </c>
      <c r="J15" s="30">
        <f>($K$3+F15*12*7.57%)*SUM(Fasering!$D$5:$D$10)</f>
        <v>1581.9088758633166</v>
      </c>
      <c r="K15" s="30">
        <f>($K$3+G15*12*7.57%)*SUM(Fasering!$D$5:$D$11)</f>
        <v>1978.9565940370674</v>
      </c>
      <c r="L15" s="73">
        <f>($K$3+H15*12*7.57%)*SUM(Fasering!$D$5:$D$12)</f>
        <v>2399.313398740001</v>
      </c>
    </row>
    <row r="16" spans="1:12" x14ac:dyDescent="0.2">
      <c r="A16" s="52">
        <f t="shared" si="2"/>
        <v>6</v>
      </c>
      <c r="B16" s="16">
        <v>29886.05</v>
      </c>
      <c r="C16" s="16">
        <f t="shared" si="0"/>
        <v>30483.771000000001</v>
      </c>
      <c r="D16" s="68">
        <f t="shared" si="1"/>
        <v>2540.3142499999999</v>
      </c>
      <c r="E16" s="69">
        <f>GEW!$D$8+($D16-GEW!$D$8)*SUM(Fasering!$D$5:$D$9)</f>
        <v>2267.8981687971855</v>
      </c>
      <c r="F16" s="70">
        <f>GEW!$D$8+($D16-GEW!$D$8)*SUM(Fasering!$D$5:$D$10)</f>
        <v>2358.7716240681762</v>
      </c>
      <c r="G16" s="70">
        <f>GEW!$D$8+($D16-GEW!$D$8)*SUM(Fasering!$D$5:$D$11)</f>
        <v>2449.4407947290092</v>
      </c>
      <c r="H16" s="71">
        <f>GEW!$D$8+($D16-GEW!$D$8)*SUM(Fasering!$D$5:$D$12)</f>
        <v>2540.3142499999999</v>
      </c>
      <c r="I16" s="72">
        <f>($K$3+E16*12*7.57%)*SUM(Fasering!$D$5:$D$9)</f>
        <v>1220.7639242331236</v>
      </c>
      <c r="J16" s="30">
        <f>($K$3+F16*12*7.57%)*SUM(Fasering!$D$5:$D$10)</f>
        <v>1605.0038180394556</v>
      </c>
      <c r="K16" s="30">
        <f>($K$3+G16*12*7.57%)*SUM(Fasering!$D$5:$D$11)</f>
        <v>2012.7904817317478</v>
      </c>
      <c r="L16" s="73">
        <f>($K$3+H16*12*7.57%)*SUM(Fasering!$D$5:$D$12)</f>
        <v>2445.9614647000008</v>
      </c>
    </row>
    <row r="17" spans="1:12" x14ac:dyDescent="0.2">
      <c r="A17" s="52">
        <f t="shared" si="2"/>
        <v>7</v>
      </c>
      <c r="B17" s="16">
        <v>30165.66</v>
      </c>
      <c r="C17" s="16">
        <f t="shared" si="0"/>
        <v>30768.9732</v>
      </c>
      <c r="D17" s="68">
        <f t="shared" si="1"/>
        <v>2564.0810999999999</v>
      </c>
      <c r="E17" s="69">
        <f>GEW!$D$8+($D17-GEW!$D$8)*SUM(Fasering!$D$5:$D$9)</f>
        <v>2281.095226006445</v>
      </c>
      <c r="F17" s="70">
        <f>GEW!$D$8+($D17-GEW!$D$8)*SUM(Fasering!$D$5:$D$10)</f>
        <v>2375.4945876341822</v>
      </c>
      <c r="G17" s="70">
        <f>GEW!$D$8+($D17-GEW!$D$8)*SUM(Fasering!$D$5:$D$11)</f>
        <v>2469.6817383722628</v>
      </c>
      <c r="H17" s="71">
        <f>GEW!$D$8+($D17-GEW!$D$8)*SUM(Fasering!$D$5:$D$12)</f>
        <v>2564.0810999999999</v>
      </c>
      <c r="I17" s="72">
        <f>($K$3+E17*12*7.57%)*SUM(Fasering!$D$5:$D$9)</f>
        <v>1227.4206351799041</v>
      </c>
      <c r="J17" s="30">
        <f>($K$3+F17*12*7.57%)*SUM(Fasering!$D$5:$D$10)</f>
        <v>1615.6926927735742</v>
      </c>
      <c r="K17" s="30">
        <f>($K$3+G17*12*7.57%)*SUM(Fasering!$D$5:$D$11)</f>
        <v>2028.4495894523257</v>
      </c>
      <c r="L17" s="73">
        <f>($K$3+H17*12*7.57%)*SUM(Fasering!$D$5:$D$12)</f>
        <v>2467.5512712400009</v>
      </c>
    </row>
    <row r="18" spans="1:12" x14ac:dyDescent="0.2">
      <c r="A18" s="52">
        <f t="shared" si="2"/>
        <v>8</v>
      </c>
      <c r="B18" s="16">
        <v>30670.12</v>
      </c>
      <c r="C18" s="16">
        <f t="shared" si="0"/>
        <v>31283.522399999998</v>
      </c>
      <c r="D18" s="68">
        <f t="shared" si="1"/>
        <v>2606.9602</v>
      </c>
      <c r="E18" s="69">
        <f>GEW!$D$8+($D18-GEW!$D$8)*SUM(Fasering!$D$5:$D$9)</f>
        <v>2304.9047731606352</v>
      </c>
      <c r="F18" s="70">
        <f>GEW!$D$8+($D18-GEW!$D$8)*SUM(Fasering!$D$5:$D$10)</f>
        <v>2405.6654191513221</v>
      </c>
      <c r="G18" s="70">
        <f>GEW!$D$8+($D18-GEW!$D$8)*SUM(Fasering!$D$5:$D$11)</f>
        <v>2506.199554009313</v>
      </c>
      <c r="H18" s="71">
        <f>GEW!$D$8+($D18-GEW!$D$8)*SUM(Fasering!$D$5:$D$12)</f>
        <v>2606.9602</v>
      </c>
      <c r="I18" s="72">
        <f>($K$3+E18*12*7.57%)*SUM(Fasering!$D$5:$D$9)</f>
        <v>1239.4303787663744</v>
      </c>
      <c r="J18" s="30">
        <f>($K$3+F18*12*7.57%)*SUM(Fasering!$D$5:$D$10)</f>
        <v>1634.9770879968262</v>
      </c>
      <c r="K18" s="30">
        <f>($K$3+G18*12*7.57%)*SUM(Fasering!$D$5:$D$11)</f>
        <v>2056.7010592878914</v>
      </c>
      <c r="L18" s="73">
        <f>($K$3+H18*12*7.57%)*SUM(Fasering!$D$5:$D$12)</f>
        <v>2506.502645680001</v>
      </c>
    </row>
    <row r="19" spans="1:12" x14ac:dyDescent="0.2">
      <c r="A19" s="52">
        <f t="shared" si="2"/>
        <v>9</v>
      </c>
      <c r="B19" s="16">
        <v>30919.360000000001</v>
      </c>
      <c r="C19" s="16">
        <f t="shared" si="0"/>
        <v>31537.747200000002</v>
      </c>
      <c r="D19" s="68">
        <f t="shared" si="1"/>
        <v>2628.1455999999998</v>
      </c>
      <c r="E19" s="69">
        <f>GEW!$D$8+($D19-GEW!$D$8)*SUM(Fasering!$D$5:$D$9)</f>
        <v>2316.6684244564967</v>
      </c>
      <c r="F19" s="70">
        <f>GEW!$D$8+($D19-GEW!$D$8)*SUM(Fasering!$D$5:$D$10)</f>
        <v>2420.5720084692698</v>
      </c>
      <c r="G19" s="70">
        <f>GEW!$D$8+($D19-GEW!$D$8)*SUM(Fasering!$D$5:$D$11)</f>
        <v>2524.2420159872268</v>
      </c>
      <c r="H19" s="71">
        <f>GEW!$D$8+($D19-GEW!$D$8)*SUM(Fasering!$D$5:$D$12)</f>
        <v>2628.1455999999998</v>
      </c>
      <c r="I19" s="72">
        <f>($K$3+E19*12*7.57%)*SUM(Fasering!$D$5:$D$9)</f>
        <v>1245.364067248101</v>
      </c>
      <c r="J19" s="30">
        <f>($K$3+F19*12*7.57%)*SUM(Fasering!$D$5:$D$10)</f>
        <v>1644.504984490985</v>
      </c>
      <c r="K19" s="30">
        <f>($K$3+G19*12*7.57%)*SUM(Fasering!$D$5:$D$11)</f>
        <v>2070.6593440712563</v>
      </c>
      <c r="L19" s="73">
        <f>($K$3+H19*12*7.57%)*SUM(Fasering!$D$5:$D$12)</f>
        <v>2525.7474630400006</v>
      </c>
    </row>
    <row r="20" spans="1:12" x14ac:dyDescent="0.2">
      <c r="A20" s="52">
        <f t="shared" si="2"/>
        <v>10</v>
      </c>
      <c r="B20" s="16">
        <v>31507.89</v>
      </c>
      <c r="C20" s="16">
        <f t="shared" si="0"/>
        <v>32138.0478</v>
      </c>
      <c r="D20" s="68">
        <f t="shared" si="1"/>
        <v>2678.17065</v>
      </c>
      <c r="E20" s="69">
        <f>GEW!$D$8+($D20-GEW!$D$8)*SUM(Fasering!$D$5:$D$9)</f>
        <v>2344.445914815803</v>
      </c>
      <c r="F20" s="70">
        <f>GEW!$D$8+($D20-GEW!$D$8)*SUM(Fasering!$D$5:$D$10)</f>
        <v>2455.7709131847723</v>
      </c>
      <c r="G20" s="70">
        <f>GEW!$D$8+($D20-GEW!$D$8)*SUM(Fasering!$D$5:$D$11)</f>
        <v>2566.8456516310307</v>
      </c>
      <c r="H20" s="71">
        <f>GEW!$D$8+($D20-GEW!$D$8)*SUM(Fasering!$D$5:$D$12)</f>
        <v>2678.17065</v>
      </c>
      <c r="I20" s="72">
        <f>($K$3+E20*12*7.57%)*SUM(Fasering!$D$5:$D$9)</f>
        <v>1259.375276051466</v>
      </c>
      <c r="J20" s="30">
        <f>($K$3+F20*12*7.57%)*SUM(Fasering!$D$5:$D$10)</f>
        <v>1667.0031907327887</v>
      </c>
      <c r="K20" s="30">
        <f>($K$3+G20*12*7.57%)*SUM(Fasering!$D$5:$D$11)</f>
        <v>2103.6190188568207</v>
      </c>
      <c r="L20" s="73">
        <f>($K$3+H20*12*7.57%)*SUM(Fasering!$D$5:$D$12)</f>
        <v>2571.1902184600008</v>
      </c>
    </row>
    <row r="21" spans="1:12" x14ac:dyDescent="0.2">
      <c r="A21" s="52">
        <f t="shared" si="2"/>
        <v>11</v>
      </c>
      <c r="B21" s="16">
        <v>31726.240000000002</v>
      </c>
      <c r="C21" s="16">
        <f t="shared" si="0"/>
        <v>32360.764800000001</v>
      </c>
      <c r="D21" s="68">
        <f t="shared" si="1"/>
        <v>2696.7304000000004</v>
      </c>
      <c r="E21" s="69">
        <f>GEW!$D$8+($D21-GEW!$D$8)*SUM(Fasering!$D$5:$D$9)</f>
        <v>2354.7516171928351</v>
      </c>
      <c r="F21" s="70">
        <f>GEW!$D$8+($D21-GEW!$D$8)*SUM(Fasering!$D$5:$D$10)</f>
        <v>2468.8300280041194</v>
      </c>
      <c r="G21" s="70">
        <f>GEW!$D$8+($D21-GEW!$D$8)*SUM(Fasering!$D$5:$D$11)</f>
        <v>2582.6519891887165</v>
      </c>
      <c r="H21" s="71">
        <f>GEW!$D$8+($D21-GEW!$D$8)*SUM(Fasering!$D$5:$D$12)</f>
        <v>2696.7304000000004</v>
      </c>
      <c r="I21" s="72">
        <f>($K$3+E21*12*7.57%)*SUM(Fasering!$D$5:$D$9)</f>
        <v>1264.57356236179</v>
      </c>
      <c r="J21" s="30">
        <f>($K$3+F21*12*7.57%)*SUM(Fasering!$D$5:$D$10)</f>
        <v>1675.3502305317766</v>
      </c>
      <c r="K21" s="30">
        <f>($K$3+G21*12*7.57%)*SUM(Fasering!$D$5:$D$11)</f>
        <v>2115.8473589404666</v>
      </c>
      <c r="L21" s="73">
        <f>($K$3+H21*12*7.57%)*SUM(Fasering!$D$5:$D$12)</f>
        <v>2588.0498953600008</v>
      </c>
    </row>
    <row r="22" spans="1:12" x14ac:dyDescent="0.2">
      <c r="A22" s="52">
        <f t="shared" si="2"/>
        <v>12</v>
      </c>
      <c r="B22" s="16">
        <v>32273.3</v>
      </c>
      <c r="C22" s="16">
        <f t="shared" si="0"/>
        <v>32918.766000000003</v>
      </c>
      <c r="D22" s="68">
        <f t="shared" si="1"/>
        <v>2743.2305000000001</v>
      </c>
      <c r="E22" s="69">
        <f>GEW!$D$8+($D22-GEW!$D$8)*SUM(Fasering!$D$5:$D$9)</f>
        <v>2380.5718028689466</v>
      </c>
      <c r="F22" s="70">
        <f>GEW!$D$8+($D22-GEW!$D$8)*SUM(Fasering!$D$5:$D$10)</f>
        <v>2501.5486877388184</v>
      </c>
      <c r="G22" s="70">
        <f>GEW!$D$8+($D22-GEW!$D$8)*SUM(Fasering!$D$5:$D$11)</f>
        <v>2622.2536151301283</v>
      </c>
      <c r="H22" s="71">
        <f>GEW!$D$8+($D22-GEW!$D$8)*SUM(Fasering!$D$5:$D$12)</f>
        <v>2743.2305000000006</v>
      </c>
      <c r="I22" s="72">
        <f>($K$3+E22*12*7.57%)*SUM(Fasering!$D$5:$D$9)</f>
        <v>1277.5974895837985</v>
      </c>
      <c r="J22" s="30">
        <f>($K$3+F22*12*7.57%)*SUM(Fasering!$D$5:$D$10)</f>
        <v>1696.2631299704474</v>
      </c>
      <c r="K22" s="30">
        <f>($K$3+G22*12*7.57%)*SUM(Fasering!$D$5:$D$11)</f>
        <v>2146.4845731660635</v>
      </c>
      <c r="L22" s="73">
        <f>($K$3+H22*12*7.57%)*SUM(Fasering!$D$5:$D$12)</f>
        <v>2630.2905862000011</v>
      </c>
    </row>
    <row r="23" spans="1:12" x14ac:dyDescent="0.2">
      <c r="A23" s="52">
        <f t="shared" si="2"/>
        <v>13</v>
      </c>
      <c r="B23" s="16">
        <v>32348</v>
      </c>
      <c r="C23" s="16">
        <f t="shared" si="0"/>
        <v>32994.959999999999</v>
      </c>
      <c r="D23" s="68">
        <f t="shared" si="1"/>
        <v>2749.58</v>
      </c>
      <c r="E23" s="69">
        <f>GEW!$D$8+($D23-GEW!$D$8)*SUM(Fasering!$D$5:$D$9)</f>
        <v>2384.0974999954146</v>
      </c>
      <c r="F23" s="70">
        <f>GEW!$D$8+($D23-GEW!$D$8)*SUM(Fasering!$D$5:$D$10)</f>
        <v>2506.016358345666</v>
      </c>
      <c r="G23" s="70">
        <f>GEW!$D$8+($D23-GEW!$D$8)*SUM(Fasering!$D$5:$D$11)</f>
        <v>2627.6611416497485</v>
      </c>
      <c r="H23" s="71">
        <f>GEW!$D$8+($D23-GEW!$D$8)*SUM(Fasering!$D$5:$D$12)</f>
        <v>2749.58</v>
      </c>
      <c r="I23" s="72">
        <f>($K$3+E23*12*7.57%)*SUM(Fasering!$D$5:$D$9)</f>
        <v>1279.3758820151297</v>
      </c>
      <c r="J23" s="30">
        <f>($K$3+F23*12*7.57%)*SUM(Fasering!$D$5:$D$10)</f>
        <v>1699.118746517204</v>
      </c>
      <c r="K23" s="30">
        <f>($K$3+G23*12*7.57%)*SUM(Fasering!$D$5:$D$11)</f>
        <v>2150.6680263570333</v>
      </c>
      <c r="L23" s="73">
        <f>($K$3+H23*12*7.57%)*SUM(Fasering!$D$5:$D$12)</f>
        <v>2636.0584720000006</v>
      </c>
    </row>
    <row r="24" spans="1:12" x14ac:dyDescent="0.2">
      <c r="A24" s="52">
        <f t="shared" si="2"/>
        <v>14</v>
      </c>
      <c r="B24" s="16">
        <v>33438.58</v>
      </c>
      <c r="C24" s="16">
        <f t="shared" si="0"/>
        <v>34107.351600000002</v>
      </c>
      <c r="D24" s="68">
        <f t="shared" si="1"/>
        <v>2842.2793000000001</v>
      </c>
      <c r="E24" s="69">
        <f>GEW!$D$8+($D24-GEW!$D$8)*SUM(Fasering!$D$5:$D$9)</f>
        <v>2435.5707901183514</v>
      </c>
      <c r="F24" s="70">
        <f>GEW!$D$8+($D24-GEW!$D$8)*SUM(Fasering!$D$5:$D$10)</f>
        <v>2571.2419568786768</v>
      </c>
      <c r="G24" s="70">
        <f>GEW!$D$8+($D24-GEW!$D$8)*SUM(Fasering!$D$5:$D$11)</f>
        <v>2706.6081332396752</v>
      </c>
      <c r="H24" s="71">
        <f>GEW!$D$8+($D24-GEW!$D$8)*SUM(Fasering!$D$5:$D$12)</f>
        <v>2842.2793000000001</v>
      </c>
      <c r="I24" s="72">
        <f>($K$3+E24*12*7.57%)*SUM(Fasering!$D$5:$D$9)</f>
        <v>1305.3394592274612</v>
      </c>
      <c r="J24" s="30">
        <f>($K$3+F24*12*7.57%)*SUM(Fasering!$D$5:$D$10)</f>
        <v>1740.8092189879133</v>
      </c>
      <c r="K24" s="30">
        <f>($K$3+G24*12*7.57%)*SUM(Fasering!$D$5:$D$11)</f>
        <v>2211.7442028096193</v>
      </c>
      <c r="L24" s="73">
        <f>($K$3+H24*12*7.57%)*SUM(Fasering!$D$5:$D$12)</f>
        <v>2720.2665161200007</v>
      </c>
    </row>
    <row r="25" spans="1:12" x14ac:dyDescent="0.2">
      <c r="A25" s="52">
        <f t="shared" si="2"/>
        <v>15</v>
      </c>
      <c r="B25" s="16">
        <v>33453.019999999997</v>
      </c>
      <c r="C25" s="16">
        <f t="shared" si="0"/>
        <v>34122.080399999999</v>
      </c>
      <c r="D25" s="68">
        <f t="shared" si="1"/>
        <v>2843.5066999999999</v>
      </c>
      <c r="E25" s="69">
        <f>GEW!$D$8+($D25-GEW!$D$8)*SUM(Fasering!$D$5:$D$9)</f>
        <v>2436.2523304999604</v>
      </c>
      <c r="F25" s="70">
        <f>GEW!$D$8+($D25-GEW!$D$8)*SUM(Fasering!$D$5:$D$10)</f>
        <v>2572.1055869129855</v>
      </c>
      <c r="G25" s="70">
        <f>GEW!$D$8+($D25-GEW!$D$8)*SUM(Fasering!$D$5:$D$11)</f>
        <v>2707.6534435869753</v>
      </c>
      <c r="H25" s="71">
        <f>GEW!$D$8+($D25-GEW!$D$8)*SUM(Fasering!$D$5:$D$12)</f>
        <v>2843.5066999999999</v>
      </c>
      <c r="I25" s="72">
        <f>($K$3+E25*12*7.57%)*SUM(Fasering!$D$5:$D$9)</f>
        <v>1305.6832341499301</v>
      </c>
      <c r="J25" s="30">
        <f>($K$3+F25*12*7.57%)*SUM(Fasering!$D$5:$D$10)</f>
        <v>1741.3612283980226</v>
      </c>
      <c r="K25" s="30">
        <f>($K$3+G25*12*7.57%)*SUM(Fasering!$D$5:$D$11)</f>
        <v>2212.5528917530946</v>
      </c>
      <c r="L25" s="73">
        <f>($K$3+H25*12*7.57%)*SUM(Fasering!$D$5:$D$12)</f>
        <v>2721.3814862800004</v>
      </c>
    </row>
    <row r="26" spans="1:12" x14ac:dyDescent="0.2">
      <c r="A26" s="52">
        <f t="shared" si="2"/>
        <v>16</v>
      </c>
      <c r="B26" s="16">
        <v>34780.660000000003</v>
      </c>
      <c r="C26" s="16">
        <f t="shared" si="0"/>
        <v>35476.273200000003</v>
      </c>
      <c r="D26" s="68">
        <f t="shared" si="1"/>
        <v>2956.3561000000004</v>
      </c>
      <c r="E26" s="69">
        <f>GEW!$D$8+($D26-GEW!$D$8)*SUM(Fasering!$D$5:$D$9)</f>
        <v>2498.9143992146046</v>
      </c>
      <c r="F26" s="70">
        <f>GEW!$D$8+($D26-GEW!$D$8)*SUM(Fasering!$D$5:$D$10)</f>
        <v>2651.5093112031486</v>
      </c>
      <c r="G26" s="70">
        <f>GEW!$D$8+($D26-GEW!$D$8)*SUM(Fasering!$D$5:$D$11)</f>
        <v>2803.7611880114564</v>
      </c>
      <c r="H26" s="71">
        <f>GEW!$D$8+($D26-GEW!$D$8)*SUM(Fasering!$D$5:$D$12)</f>
        <v>2956.3561000000009</v>
      </c>
      <c r="I26" s="72">
        <f>($K$3+E26*12*7.57%)*SUM(Fasering!$D$5:$D$9)</f>
        <v>1337.2905290298845</v>
      </c>
      <c r="J26" s="30">
        <f>($K$3+F26*12*7.57%)*SUM(Fasering!$D$5:$D$10)</f>
        <v>1792.1139827773552</v>
      </c>
      <c r="K26" s="30">
        <f>($K$3+G26*12*7.57%)*SUM(Fasering!$D$5:$D$11)</f>
        <v>2286.9052317056994</v>
      </c>
      <c r="L26" s="73">
        <f>($K$3+H26*12*7.57%)*SUM(Fasering!$D$5:$D$12)</f>
        <v>2823.8938812400015</v>
      </c>
    </row>
    <row r="27" spans="1:12" x14ac:dyDescent="0.2">
      <c r="A27" s="52">
        <f t="shared" si="2"/>
        <v>17</v>
      </c>
      <c r="B27" s="16">
        <v>34795.07</v>
      </c>
      <c r="C27" s="16">
        <f t="shared" si="0"/>
        <v>35490.971400000002</v>
      </c>
      <c r="D27" s="68">
        <f t="shared" si="1"/>
        <v>2957.58095</v>
      </c>
      <c r="E27" s="69">
        <f>GEW!$D$8+($D27-GEW!$D$8)*SUM(Fasering!$D$5:$D$9)</f>
        <v>2499.5945236535922</v>
      </c>
      <c r="F27" s="70">
        <f>GEW!$D$8+($D27-GEW!$D$8)*SUM(Fasering!$D$5:$D$10)</f>
        <v>2652.3711469922337</v>
      </c>
      <c r="G27" s="70">
        <f>GEW!$D$8+($D27-GEW!$D$8)*SUM(Fasering!$D$5:$D$11)</f>
        <v>2804.8043266613586</v>
      </c>
      <c r="H27" s="71">
        <f>GEW!$D$8+($D27-GEW!$D$8)*SUM(Fasering!$D$5:$D$12)</f>
        <v>2957.5809500000005</v>
      </c>
      <c r="I27" s="72">
        <f>($K$3+E27*12*7.57%)*SUM(Fasering!$D$5:$D$9)</f>
        <v>1337.6335897385252</v>
      </c>
      <c r="J27" s="30">
        <f>($K$3+F27*12*7.57%)*SUM(Fasering!$D$5:$D$10)</f>
        <v>1792.6648453535099</v>
      </c>
      <c r="K27" s="30">
        <f>($K$3+G27*12*7.57%)*SUM(Fasering!$D$5:$D$11)</f>
        <v>2287.7122405474911</v>
      </c>
      <c r="L27" s="73">
        <f>($K$3+H27*12*7.57%)*SUM(Fasering!$D$5:$D$12)</f>
        <v>2825.0065349800016</v>
      </c>
    </row>
    <row r="28" spans="1:12" x14ac:dyDescent="0.2">
      <c r="A28" s="52">
        <f t="shared" si="2"/>
        <v>18</v>
      </c>
      <c r="B28" s="16">
        <v>36122.71</v>
      </c>
      <c r="C28" s="16">
        <f t="shared" si="0"/>
        <v>36845.164199999999</v>
      </c>
      <c r="D28" s="68">
        <f t="shared" si="1"/>
        <v>3070.4303500000001</v>
      </c>
      <c r="E28" s="69">
        <f>GEW!$D$8+($D28-GEW!$D$8)*SUM(Fasering!$D$5:$D$9)</f>
        <v>2562.2565923682359</v>
      </c>
      <c r="F28" s="70">
        <f>GEW!$D$8+($D28-GEW!$D$8)*SUM(Fasering!$D$5:$D$10)</f>
        <v>2731.7748712823968</v>
      </c>
      <c r="G28" s="70">
        <f>GEW!$D$8+($D28-GEW!$D$8)*SUM(Fasering!$D$5:$D$11)</f>
        <v>2900.9120710858397</v>
      </c>
      <c r="H28" s="71">
        <f>GEW!$D$8+($D28-GEW!$D$8)*SUM(Fasering!$D$5:$D$12)</f>
        <v>3070.4303500000005</v>
      </c>
      <c r="I28" s="72">
        <f>($K$3+E28*12*7.57%)*SUM(Fasering!$D$5:$D$9)</f>
        <v>1369.2408846184792</v>
      </c>
      <c r="J28" s="30">
        <f>($K$3+F28*12*7.57%)*SUM(Fasering!$D$5:$D$10)</f>
        <v>1843.4175997328425</v>
      </c>
      <c r="K28" s="30">
        <f>($K$3+G28*12*7.57%)*SUM(Fasering!$D$5:$D$11)</f>
        <v>2362.064580500095</v>
      </c>
      <c r="L28" s="73">
        <f>($K$3+H28*12*7.57%)*SUM(Fasering!$D$5:$D$12)</f>
        <v>2927.5189299400013</v>
      </c>
    </row>
    <row r="29" spans="1:12" x14ac:dyDescent="0.2">
      <c r="A29" s="52">
        <f t="shared" si="2"/>
        <v>19</v>
      </c>
      <c r="B29" s="16">
        <v>36137.160000000003</v>
      </c>
      <c r="C29" s="16">
        <f t="shared" si="0"/>
        <v>36859.903200000001</v>
      </c>
      <c r="D29" s="68">
        <f t="shared" si="1"/>
        <v>3071.6586000000002</v>
      </c>
      <c r="E29" s="69">
        <f>GEW!$D$8+($D29-GEW!$D$8)*SUM(Fasering!$D$5:$D$9)</f>
        <v>2562.9386047307189</v>
      </c>
      <c r="F29" s="70">
        <f>GEW!$D$8+($D29-GEW!$D$8)*SUM(Fasering!$D$5:$D$10)</f>
        <v>2732.6390993984469</v>
      </c>
      <c r="G29" s="70">
        <f>GEW!$D$8+($D29-GEW!$D$8)*SUM(Fasering!$D$5:$D$11)</f>
        <v>2901.9581053322722</v>
      </c>
      <c r="H29" s="71">
        <f>GEW!$D$8+($D29-GEW!$D$8)*SUM(Fasering!$D$5:$D$12)</f>
        <v>3071.6586000000007</v>
      </c>
      <c r="I29" s="72">
        <f>($K$3+E29*12*7.57%)*SUM(Fasering!$D$5:$D$9)</f>
        <v>1369.584897612224</v>
      </c>
      <c r="J29" s="30">
        <f>($K$3+F29*12*7.57%)*SUM(Fasering!$D$5:$D$10)</f>
        <v>1843.9699914209368</v>
      </c>
      <c r="K29" s="30">
        <f>($K$3+G29*12*7.57%)*SUM(Fasering!$D$5:$D$11)</f>
        <v>2362.8738294774648</v>
      </c>
      <c r="L29" s="73">
        <f>($K$3+H29*12*7.57%)*SUM(Fasering!$D$5:$D$12)</f>
        <v>2928.6346722400012</v>
      </c>
    </row>
    <row r="30" spans="1:12" x14ac:dyDescent="0.2">
      <c r="A30" s="52">
        <f t="shared" si="2"/>
        <v>20</v>
      </c>
      <c r="B30" s="16">
        <v>37464.81</v>
      </c>
      <c r="C30" s="16">
        <f t="shared" si="0"/>
        <v>38214.106199999995</v>
      </c>
      <c r="D30" s="68">
        <f t="shared" si="1"/>
        <v>3184.5088499999997</v>
      </c>
      <c r="E30" s="69">
        <f>GEW!$D$8+($D30-GEW!$D$8)*SUM(Fasering!$D$5:$D$9)</f>
        <v>2625.6011454262357</v>
      </c>
      <c r="F30" s="70">
        <f>GEW!$D$8+($D30-GEW!$D$8)*SUM(Fasering!$D$5:$D$10)</f>
        <v>2812.043421770351</v>
      </c>
      <c r="G30" s="70">
        <f>GEW!$D$8+($D30-GEW!$D$8)*SUM(Fasering!$D$5:$D$11)</f>
        <v>2998.0665736558849</v>
      </c>
      <c r="H30" s="71">
        <f>GEW!$D$8+($D30-GEW!$D$8)*SUM(Fasering!$D$5:$D$12)</f>
        <v>3184.5088500000002</v>
      </c>
      <c r="I30" s="72">
        <f>($K$3+E30*12*7.57%)*SUM(Fasering!$D$5:$D$9)</f>
        <v>1401.1924305634539</v>
      </c>
      <c r="J30" s="30">
        <f>($K$3+F30*12*7.57%)*SUM(Fasering!$D$5:$D$10)</f>
        <v>1894.7231280782537</v>
      </c>
      <c r="K30" s="30">
        <f>($K$3+G30*12*7.57%)*SUM(Fasering!$D$5:$D$11)</f>
        <v>2437.2267294639637</v>
      </c>
      <c r="L30" s="73">
        <f>($K$3+H30*12*7.57%)*SUM(Fasering!$D$5:$D$12)</f>
        <v>3031.1478393400007</v>
      </c>
    </row>
    <row r="31" spans="1:12" x14ac:dyDescent="0.2">
      <c r="A31" s="52">
        <f t="shared" si="2"/>
        <v>21</v>
      </c>
      <c r="B31" s="16">
        <v>37479.199999999997</v>
      </c>
      <c r="C31" s="16">
        <f t="shared" si="0"/>
        <v>38228.784</v>
      </c>
      <c r="D31" s="68">
        <f t="shared" si="1"/>
        <v>3185.732</v>
      </c>
      <c r="E31" s="69">
        <f>GEW!$D$8+($D31-GEW!$D$8)*SUM(Fasering!$D$5:$D$9)</f>
        <v>2626.2803259034763</v>
      </c>
      <c r="F31" s="70">
        <f>GEW!$D$8+($D31-GEW!$D$8)*SUM(Fasering!$D$5:$D$10)</f>
        <v>2812.9040613959542</v>
      </c>
      <c r="G31" s="70">
        <f>GEW!$D$8+($D31-GEW!$D$8)*SUM(Fasering!$D$5:$D$11)</f>
        <v>2999.108264507523</v>
      </c>
      <c r="H31" s="71">
        <f>GEW!$D$8+($D31-GEW!$D$8)*SUM(Fasering!$D$5:$D$12)</f>
        <v>3185.732</v>
      </c>
      <c r="I31" s="72">
        <f>($K$3+E31*12*7.57%)*SUM(Fasering!$D$5:$D$9)</f>
        <v>1401.5350151295429</v>
      </c>
      <c r="J31" s="30">
        <f>($K$3+F31*12*7.57%)*SUM(Fasering!$D$5:$D$10)</f>
        <v>1895.273226098439</v>
      </c>
      <c r="K31" s="30">
        <f>($K$3+G31*12*7.57%)*SUM(Fasering!$D$5:$D$11)</f>
        <v>2438.0326182379672</v>
      </c>
      <c r="L31" s="73">
        <f>($K$3+H31*12*7.57%)*SUM(Fasering!$D$5:$D$12)</f>
        <v>3032.2589488000008</v>
      </c>
    </row>
    <row r="32" spans="1:12" x14ac:dyDescent="0.2">
      <c r="A32" s="52">
        <f t="shared" si="2"/>
        <v>22</v>
      </c>
      <c r="B32" s="16">
        <v>38806.86</v>
      </c>
      <c r="C32" s="16">
        <f t="shared" si="0"/>
        <v>39582.997199999998</v>
      </c>
      <c r="D32" s="68">
        <f t="shared" si="1"/>
        <v>3298.5831000000003</v>
      </c>
      <c r="E32" s="69">
        <f>GEW!$D$8+($D32-GEW!$D$8)*SUM(Fasering!$D$5:$D$9)</f>
        <v>2688.9433385798675</v>
      </c>
      <c r="F32" s="70">
        <f>GEW!$D$8+($D32-GEW!$D$8)*SUM(Fasering!$D$5:$D$10)</f>
        <v>2892.3089818495996</v>
      </c>
      <c r="G32" s="70">
        <f>GEW!$D$8+($D32-GEW!$D$8)*SUM(Fasering!$D$5:$D$11)</f>
        <v>3095.2174567302686</v>
      </c>
      <c r="H32" s="71">
        <f>GEW!$D$8+($D32-GEW!$D$8)*SUM(Fasering!$D$5:$D$12)</f>
        <v>3298.5831000000007</v>
      </c>
      <c r="I32" s="72">
        <f>($K$3+E32*12*7.57%)*SUM(Fasering!$D$5:$D$9)</f>
        <v>1433.1427861520488</v>
      </c>
      <c r="J32" s="30">
        <f>($K$3+F32*12*7.57%)*SUM(Fasering!$D$5:$D$10)</f>
        <v>1946.0267450337415</v>
      </c>
      <c r="K32" s="30">
        <f>($K$3+G32*12*7.57%)*SUM(Fasering!$D$5:$D$11)</f>
        <v>2512.3860782583597</v>
      </c>
      <c r="L32" s="73">
        <f>($K$3+H32*12*7.57%)*SUM(Fasering!$D$5:$D$12)</f>
        <v>3134.7728880400023</v>
      </c>
    </row>
    <row r="33" spans="1:12" x14ac:dyDescent="0.2">
      <c r="A33" s="52">
        <f t="shared" si="2"/>
        <v>23</v>
      </c>
      <c r="B33" s="16">
        <v>40148.94</v>
      </c>
      <c r="C33" s="16">
        <f t="shared" si="0"/>
        <v>40951.918799999999</v>
      </c>
      <c r="D33" s="68">
        <f t="shared" si="1"/>
        <v>3412.6599000000006</v>
      </c>
      <c r="E33" s="69">
        <f>GEW!$D$8+($D33-GEW!$D$8)*SUM(Fasering!$D$5:$D$9)</f>
        <v>2752.2869476761207</v>
      </c>
      <c r="F33" s="70">
        <f>GEW!$D$8+($D33-GEW!$D$8)*SUM(Fasering!$D$5:$D$10)</f>
        <v>2972.5763361740719</v>
      </c>
      <c r="G33" s="70">
        <f>GEW!$D$8+($D33-GEW!$D$8)*SUM(Fasering!$D$5:$D$11)</f>
        <v>3192.3705115020498</v>
      </c>
      <c r="H33" s="71">
        <f>GEW!$D$8+($D33-GEW!$D$8)*SUM(Fasering!$D$5:$D$12)</f>
        <v>3412.6599000000006</v>
      </c>
      <c r="I33" s="72">
        <f>($K$3+E33*12*7.57%)*SUM(Fasering!$D$5:$D$9)</f>
        <v>1465.093855954472</v>
      </c>
      <c r="J33" s="30">
        <f>($K$3+F33*12*7.57%)*SUM(Fasering!$D$5:$D$10)</f>
        <v>1997.3315088231834</v>
      </c>
      <c r="K33" s="30">
        <f>($K$3+G33*12*7.57%)*SUM(Fasering!$D$5:$D$11)</f>
        <v>2587.5471071544398</v>
      </c>
      <c r="L33" s="73">
        <f>($K$3+H33*12*7.57%)*SUM(Fasering!$D$5:$D$12)</f>
        <v>3238.4002531600017</v>
      </c>
    </row>
    <row r="34" spans="1:12" x14ac:dyDescent="0.2">
      <c r="A34" s="52">
        <f t="shared" si="2"/>
        <v>24</v>
      </c>
      <c r="B34" s="16">
        <v>41476.6</v>
      </c>
      <c r="C34" s="16">
        <f t="shared" si="0"/>
        <v>42306.131999999998</v>
      </c>
      <c r="D34" s="68">
        <f t="shared" si="1"/>
        <v>3525.511</v>
      </c>
      <c r="E34" s="69">
        <f>GEW!$D$8+($D34-GEW!$D$8)*SUM(Fasering!$D$5:$D$9)</f>
        <v>2814.9499603525114</v>
      </c>
      <c r="F34" s="70">
        <f>GEW!$D$8+($D34-GEW!$D$8)*SUM(Fasering!$D$5:$D$10)</f>
        <v>3051.9812566277169</v>
      </c>
      <c r="G34" s="70">
        <f>GEW!$D$8+($D34-GEW!$D$8)*SUM(Fasering!$D$5:$D$11)</f>
        <v>3288.4797037247949</v>
      </c>
      <c r="H34" s="71">
        <f>GEW!$D$8+($D34-GEW!$D$8)*SUM(Fasering!$D$5:$D$12)</f>
        <v>3525.5110000000004</v>
      </c>
      <c r="I34" s="72">
        <f>($K$3+E34*12*7.57%)*SUM(Fasering!$D$5:$D$9)</f>
        <v>1496.7016269769779</v>
      </c>
      <c r="J34" s="30">
        <f>($K$3+F34*12*7.57%)*SUM(Fasering!$D$5:$D$10)</f>
        <v>2048.085027758485</v>
      </c>
      <c r="K34" s="30">
        <f>($K$3+G34*12*7.57%)*SUM(Fasering!$D$5:$D$11)</f>
        <v>2661.9005671748318</v>
      </c>
      <c r="L34" s="73">
        <f>($K$3+H34*12*7.57%)*SUM(Fasering!$D$5:$D$12)</f>
        <v>3340.9141924000014</v>
      </c>
    </row>
    <row r="35" spans="1:12" x14ac:dyDescent="0.2">
      <c r="A35" s="52">
        <f t="shared" si="2"/>
        <v>25</v>
      </c>
      <c r="B35" s="16">
        <v>41566.269999999997</v>
      </c>
      <c r="C35" s="16">
        <f t="shared" si="0"/>
        <v>42397.595399999998</v>
      </c>
      <c r="D35" s="68">
        <f t="shared" si="1"/>
        <v>3533.1329499999997</v>
      </c>
      <c r="E35" s="69">
        <f>GEW!$D$8+($D35-GEW!$D$8)*SUM(Fasering!$D$5:$D$9)</f>
        <v>2819.1822128468939</v>
      </c>
      <c r="F35" s="70">
        <f>GEW!$D$8+($D35-GEW!$D$8)*SUM(Fasering!$D$5:$D$10)</f>
        <v>3057.3442556011573</v>
      </c>
      <c r="G35" s="70">
        <f>GEW!$D$8+($D35-GEW!$D$8)*SUM(Fasering!$D$5:$D$11)</f>
        <v>3294.9709072457363</v>
      </c>
      <c r="H35" s="71">
        <f>GEW!$D$8+($D35-GEW!$D$8)*SUM(Fasering!$D$5:$D$12)</f>
        <v>3533.1329500000002</v>
      </c>
      <c r="I35" s="72">
        <f>($K$3+E35*12*7.57%)*SUM(Fasering!$D$5:$D$9)</f>
        <v>1498.836412108403</v>
      </c>
      <c r="J35" s="30">
        <f>($K$3+F35*12*7.57%)*SUM(Fasering!$D$5:$D$10)</f>
        <v>2051.5129144485477</v>
      </c>
      <c r="K35" s="30">
        <f>($K$3+G35*12*7.57%)*SUM(Fasering!$D$5:$D$11)</f>
        <v>2666.9223911056788</v>
      </c>
      <c r="L35" s="73">
        <f>($K$3+H35*12*7.57%)*SUM(Fasering!$D$5:$D$12)</f>
        <v>3347.8379717800017</v>
      </c>
    </row>
    <row r="36" spans="1:12" x14ac:dyDescent="0.2">
      <c r="A36" s="52">
        <f t="shared" si="2"/>
        <v>26</v>
      </c>
      <c r="B36" s="16">
        <v>41636.019999999997</v>
      </c>
      <c r="C36" s="16">
        <f t="shared" si="0"/>
        <v>42468.740399999995</v>
      </c>
      <c r="D36" s="68">
        <f t="shared" si="1"/>
        <v>3539.0616999999997</v>
      </c>
      <c r="E36" s="69">
        <f>GEW!$D$8+($D36-GEW!$D$8)*SUM(Fasering!$D$5:$D$9)</f>
        <v>2822.4742794408849</v>
      </c>
      <c r="F36" s="70">
        <f>GEW!$D$8+($D36-GEW!$D$8)*SUM(Fasering!$D$5:$D$10)</f>
        <v>3061.5158757461054</v>
      </c>
      <c r="G36" s="70">
        <f>GEW!$D$8+($D36-GEW!$D$8)*SUM(Fasering!$D$5:$D$11)</f>
        <v>3300.0201036947797</v>
      </c>
      <c r="H36" s="71">
        <f>GEW!$D$8+($D36-GEW!$D$8)*SUM(Fasering!$D$5:$D$12)</f>
        <v>3539.0617000000002</v>
      </c>
      <c r="I36" s="72">
        <f>($K$3+E36*12*7.57%)*SUM(Fasering!$D$5:$D$9)</f>
        <v>1500.4969592581397</v>
      </c>
      <c r="J36" s="30">
        <f>($K$3+F36*12*7.57%)*SUM(Fasering!$D$5:$D$10)</f>
        <v>2054.1793033928084</v>
      </c>
      <c r="K36" s="30">
        <f>($K$3+G36*12*7.57%)*SUM(Fasering!$D$5:$D$11)</f>
        <v>2670.8286275189344</v>
      </c>
      <c r="L36" s="73">
        <f>($K$3+H36*12*7.57%)*SUM(Fasering!$D$5:$D$12)</f>
        <v>3353.2236482800013</v>
      </c>
    </row>
    <row r="37" spans="1:12" x14ac:dyDescent="0.2">
      <c r="A37" s="52">
        <f t="shared" si="2"/>
        <v>27</v>
      </c>
      <c r="B37" s="16">
        <v>41715.160000000003</v>
      </c>
      <c r="C37" s="16">
        <f t="shared" si="0"/>
        <v>42549.463200000006</v>
      </c>
      <c r="D37" s="68">
        <f t="shared" si="1"/>
        <v>3545.7886000000003</v>
      </c>
      <c r="E37" s="69">
        <f>GEW!$D$8+($D37-GEW!$D$8)*SUM(Fasering!$D$5:$D$9)</f>
        <v>2826.2095360752719</v>
      </c>
      <c r="F37" s="70">
        <f>GEW!$D$8+($D37-GEW!$D$8)*SUM(Fasering!$D$5:$D$10)</f>
        <v>3066.2490946460512</v>
      </c>
      <c r="G37" s="70">
        <f>GEW!$D$8+($D37-GEW!$D$8)*SUM(Fasering!$D$5:$D$11)</f>
        <v>3305.7490414292215</v>
      </c>
      <c r="H37" s="71">
        <f>GEW!$D$8+($D37-GEW!$D$8)*SUM(Fasering!$D$5:$D$12)</f>
        <v>3545.7886000000008</v>
      </c>
      <c r="I37" s="72">
        <f>($K$3+E37*12*7.57%)*SUM(Fasering!$D$5:$D$9)</f>
        <v>1502.3810553359922</v>
      </c>
      <c r="J37" s="30">
        <f>($K$3+F37*12*7.57%)*SUM(Fasering!$D$5:$D$10)</f>
        <v>2057.2046513648343</v>
      </c>
      <c r="K37" s="30">
        <f>($K$3+G37*12*7.57%)*SUM(Fasering!$D$5:$D$11)</f>
        <v>2675.2607357590068</v>
      </c>
      <c r="L37" s="73">
        <f>($K$3+H37*12*7.57%)*SUM(Fasering!$D$5:$D$12)</f>
        <v>3359.3343642400023</v>
      </c>
    </row>
    <row r="38" spans="1:12" x14ac:dyDescent="0.2">
      <c r="A38" s="52">
        <f t="shared" si="2"/>
        <v>28</v>
      </c>
      <c r="B38" s="16">
        <v>41775.050000000003</v>
      </c>
      <c r="C38" s="16">
        <f t="shared" si="0"/>
        <v>42610.551000000007</v>
      </c>
      <c r="D38" s="68">
        <f t="shared" si="1"/>
        <v>3550.8792500000004</v>
      </c>
      <c r="E38" s="69">
        <f>GEW!$D$8+($D38-GEW!$D$8)*SUM(Fasering!$D$5:$D$9)</f>
        <v>2829.0362295278042</v>
      </c>
      <c r="F38" s="70">
        <f>GEW!$D$8+($D38-GEW!$D$8)*SUM(Fasering!$D$5:$D$10)</f>
        <v>3069.8310061941652</v>
      </c>
      <c r="G38" s="70">
        <f>GEW!$D$8+($D38-GEW!$D$8)*SUM(Fasering!$D$5:$D$11)</f>
        <v>3310.0844733336398</v>
      </c>
      <c r="H38" s="71">
        <f>GEW!$D$8+($D38-GEW!$D$8)*SUM(Fasering!$D$5:$D$12)</f>
        <v>3550.8792500000009</v>
      </c>
      <c r="I38" s="72">
        <f>($K$3+E38*12*7.57%)*SUM(Fasering!$D$5:$D$9)</f>
        <v>1503.8068642076444</v>
      </c>
      <c r="J38" s="30">
        <f>($K$3+F38*12*7.57%)*SUM(Fasering!$D$5:$D$10)</f>
        <v>2059.4941142160433</v>
      </c>
      <c r="K38" s="30">
        <f>($K$3+G38*12*7.57%)*SUM(Fasering!$D$5:$D$11)</f>
        <v>2678.6147787524101</v>
      </c>
      <c r="L38" s="73">
        <f>($K$3+H38*12*7.57%)*SUM(Fasering!$D$5:$D$12)</f>
        <v>3363.9587107000016</v>
      </c>
    </row>
    <row r="39" spans="1:12" x14ac:dyDescent="0.2">
      <c r="A39" s="52">
        <f t="shared" si="2"/>
        <v>29</v>
      </c>
      <c r="B39" s="16">
        <v>41830.51</v>
      </c>
      <c r="C39" s="16">
        <f t="shared" si="0"/>
        <v>42667.120200000005</v>
      </c>
      <c r="D39" s="68">
        <f t="shared" si="1"/>
        <v>3555.5933500000001</v>
      </c>
      <c r="E39" s="69">
        <f>GEW!$D$8+($D39-GEW!$D$8)*SUM(Fasering!$D$5:$D$9)</f>
        <v>2831.6538354532913</v>
      </c>
      <c r="F39" s="70">
        <f>GEW!$D$8+($D39-GEW!$D$8)*SUM(Fasering!$D$5:$D$10)</f>
        <v>3073.147967530922</v>
      </c>
      <c r="G39" s="70">
        <f>GEW!$D$8+($D39-GEW!$D$8)*SUM(Fasering!$D$5:$D$11)</f>
        <v>3314.0992179223695</v>
      </c>
      <c r="H39" s="71">
        <f>GEW!$D$8+($D39-GEW!$D$8)*SUM(Fasering!$D$5:$D$12)</f>
        <v>3555.5933500000006</v>
      </c>
      <c r="I39" s="72">
        <f>($K$3+E39*12*7.57%)*SUM(Fasering!$D$5:$D$9)</f>
        <v>1505.1272075040517</v>
      </c>
      <c r="J39" s="30">
        <f>($K$3+F39*12*7.57%)*SUM(Fasering!$D$5:$D$10)</f>
        <v>2061.6142279199667</v>
      </c>
      <c r="K39" s="30">
        <f>($K$3+G39*12*7.57%)*SUM(Fasering!$D$5:$D$11)</f>
        <v>2681.7207267306048</v>
      </c>
      <c r="L39" s="73">
        <f>($K$3+H39*12*7.57%)*SUM(Fasering!$D$5:$D$12)</f>
        <v>3368.2409991400013</v>
      </c>
    </row>
    <row r="40" spans="1:12" x14ac:dyDescent="0.2">
      <c r="A40" s="52">
        <f t="shared" si="2"/>
        <v>30</v>
      </c>
      <c r="B40" s="16">
        <v>41881.919999999998</v>
      </c>
      <c r="C40" s="16">
        <f t="shared" si="0"/>
        <v>42719.558400000002</v>
      </c>
      <c r="D40" s="68">
        <f t="shared" si="1"/>
        <v>3559.9631999999997</v>
      </c>
      <c r="E40" s="69">
        <f>GEW!$D$8+($D40-GEW!$D$8)*SUM(Fasering!$D$5:$D$9)</f>
        <v>2834.0802891249341</v>
      </c>
      <c r="F40" s="70">
        <f>GEW!$D$8+($D40-GEW!$D$8)*SUM(Fasering!$D$5:$D$10)</f>
        <v>3076.2227057624887</v>
      </c>
      <c r="G40" s="70">
        <f>GEW!$D$8+($D40-GEW!$D$8)*SUM(Fasering!$D$5:$D$11)</f>
        <v>3317.8207833624456</v>
      </c>
      <c r="H40" s="71">
        <f>GEW!$D$8+($D40-GEW!$D$8)*SUM(Fasering!$D$5:$D$12)</f>
        <v>3559.9632000000001</v>
      </c>
      <c r="I40" s="72">
        <f>($K$3+E40*12*7.57%)*SUM(Fasering!$D$5:$D$9)</f>
        <v>1506.3511319337001</v>
      </c>
      <c r="J40" s="30">
        <f>($K$3+F40*12*7.57%)*SUM(Fasering!$D$5:$D$10)</f>
        <v>2063.5795190400308</v>
      </c>
      <c r="K40" s="30">
        <f>($K$3+G40*12*7.57%)*SUM(Fasering!$D$5:$D$11)</f>
        <v>2684.5998609815788</v>
      </c>
      <c r="L40" s="73">
        <f>($K$3+H40*12*7.57%)*SUM(Fasering!$D$5:$D$12)</f>
        <v>3372.2105708800013</v>
      </c>
    </row>
    <row r="41" spans="1:12" x14ac:dyDescent="0.2">
      <c r="A41" s="52">
        <f t="shared" si="2"/>
        <v>31</v>
      </c>
      <c r="B41" s="16">
        <v>41929.51</v>
      </c>
      <c r="C41" s="16">
        <f t="shared" si="0"/>
        <v>42768.100200000001</v>
      </c>
      <c r="D41" s="68">
        <f t="shared" si="1"/>
        <v>3564.0083500000001</v>
      </c>
      <c r="E41" s="69">
        <f>GEW!$D$8+($D41-GEW!$D$8)*SUM(Fasering!$D$5:$D$9)</f>
        <v>2836.326446102827</v>
      </c>
      <c r="F41" s="70">
        <f>GEW!$D$8+($D41-GEW!$D$8)*SUM(Fasering!$D$5:$D$10)</f>
        <v>3079.0689767689128</v>
      </c>
      <c r="G41" s="70">
        <f>GEW!$D$8+($D41-GEW!$D$8)*SUM(Fasering!$D$5:$D$11)</f>
        <v>3321.2658193339148</v>
      </c>
      <c r="H41" s="71">
        <f>GEW!$D$8+($D41-GEW!$D$8)*SUM(Fasering!$D$5:$D$12)</f>
        <v>3564.0083500000005</v>
      </c>
      <c r="I41" s="72">
        <f>($K$3+E41*12*7.57%)*SUM(Fasering!$D$5:$D$9)</f>
        <v>1507.4841131359365</v>
      </c>
      <c r="J41" s="30">
        <f>($K$3+F41*12*7.57%)*SUM(Fasering!$D$5:$D$10)</f>
        <v>2065.3987799698853</v>
      </c>
      <c r="K41" s="30">
        <f>($K$3+G41*12*7.57%)*SUM(Fasering!$D$5:$D$11)</f>
        <v>2687.2650622849023</v>
      </c>
      <c r="L41" s="73">
        <f>($K$3+H41*12*7.57%)*SUM(Fasering!$D$5:$D$12)</f>
        <v>3375.8851851400018</v>
      </c>
    </row>
    <row r="42" spans="1:12" x14ac:dyDescent="0.2">
      <c r="A42" s="52">
        <f t="shared" si="2"/>
        <v>32</v>
      </c>
      <c r="B42" s="16">
        <v>41973.58</v>
      </c>
      <c r="C42" s="16">
        <f t="shared" si="0"/>
        <v>42813.051600000006</v>
      </c>
      <c r="D42" s="68">
        <f t="shared" si="1"/>
        <v>3567.7543000000005</v>
      </c>
      <c r="E42" s="69">
        <f>GEW!$D$8+($D42-GEW!$D$8)*SUM(Fasering!$D$5:$D$9)</f>
        <v>2838.4064658131815</v>
      </c>
      <c r="F42" s="70">
        <f>GEW!$D$8+($D42-GEW!$D$8)*SUM(Fasering!$D$5:$D$10)</f>
        <v>3081.7047230024309</v>
      </c>
      <c r="G42" s="70">
        <f>GEW!$D$8+($D42-GEW!$D$8)*SUM(Fasering!$D$5:$D$11)</f>
        <v>3324.4560428107511</v>
      </c>
      <c r="H42" s="71">
        <f>GEW!$D$8+($D42-GEW!$D$8)*SUM(Fasering!$D$5:$D$12)</f>
        <v>3567.754300000001</v>
      </c>
      <c r="I42" s="72">
        <f>($K$3+E42*12*7.57%)*SUM(Fasering!$D$5:$D$9)</f>
        <v>1508.5332932490392</v>
      </c>
      <c r="J42" s="30">
        <f>($K$3+F42*12*7.57%)*SUM(Fasering!$D$5:$D$10)</f>
        <v>2067.0834790490767</v>
      </c>
      <c r="K42" s="30">
        <f>($K$3+G42*12*7.57%)*SUM(Fasering!$D$5:$D$11)</f>
        <v>2689.7331316574068</v>
      </c>
      <c r="L42" s="73">
        <f>($K$3+H42*12*7.57%)*SUM(Fasering!$D$5:$D$12)</f>
        <v>3379.2880061200021</v>
      </c>
    </row>
    <row r="43" spans="1:12" x14ac:dyDescent="0.2">
      <c r="A43" s="52">
        <f t="shared" si="2"/>
        <v>33</v>
      </c>
      <c r="B43" s="16">
        <v>42014.38</v>
      </c>
      <c r="C43" s="16">
        <f t="shared" si="0"/>
        <v>42854.667600000001</v>
      </c>
      <c r="D43" s="68">
        <f t="shared" si="1"/>
        <v>3571.2222999999999</v>
      </c>
      <c r="E43" s="69">
        <f>GEW!$D$8+($D43-GEW!$D$8)*SUM(Fasering!$D$5:$D$9)</f>
        <v>2840.3321477778381</v>
      </c>
      <c r="F43" s="70">
        <f>GEW!$D$8+($D43-GEW!$D$8)*SUM(Fasering!$D$5:$D$10)</f>
        <v>3084.144896506572</v>
      </c>
      <c r="G43" s="70">
        <f>GEW!$D$8+($D43-GEW!$D$8)*SUM(Fasering!$D$5:$D$11)</f>
        <v>3327.4095512712665</v>
      </c>
      <c r="H43" s="71">
        <f>GEW!$D$8+($D43-GEW!$D$8)*SUM(Fasering!$D$5:$D$12)</f>
        <v>3571.2223000000004</v>
      </c>
      <c r="I43" s="72">
        <f>($K$3+E43*12*7.57%)*SUM(Fasering!$D$5:$D$9)</f>
        <v>1509.5046240549068</v>
      </c>
      <c r="J43" s="30">
        <f>($K$3+F43*12*7.57%)*SUM(Fasering!$D$5:$D$10)</f>
        <v>2068.6431732272245</v>
      </c>
      <c r="K43" s="30">
        <f>($K$3+G43*12*7.57%)*SUM(Fasering!$D$5:$D$11)</f>
        <v>2692.0180699464509</v>
      </c>
      <c r="L43" s="73">
        <f>($K$3+H43*12*7.57%)*SUM(Fasering!$D$5:$D$12)</f>
        <v>3382.4383373200012</v>
      </c>
    </row>
    <row r="44" spans="1:12" x14ac:dyDescent="0.2">
      <c r="A44" s="52">
        <f t="shared" si="2"/>
        <v>34</v>
      </c>
      <c r="B44" s="16">
        <v>42052.18</v>
      </c>
      <c r="C44" s="16">
        <f t="shared" si="0"/>
        <v>42893.223599999998</v>
      </c>
      <c r="D44" s="68">
        <f t="shared" si="1"/>
        <v>3574.4353000000001</v>
      </c>
      <c r="E44" s="69">
        <f>GEW!$D$8+($D44-GEW!$D$8)*SUM(Fasering!$D$5:$D$9)</f>
        <v>2842.1162354803882</v>
      </c>
      <c r="F44" s="70">
        <f>GEW!$D$8+($D44-GEW!$D$8)*SUM(Fasering!$D$5:$D$10)</f>
        <v>3086.4056454883507</v>
      </c>
      <c r="G44" s="70">
        <f>GEW!$D$8+($D44-GEW!$D$8)*SUM(Fasering!$D$5:$D$11)</f>
        <v>3330.1458899920381</v>
      </c>
      <c r="H44" s="71">
        <f>GEW!$D$8+($D44-GEW!$D$8)*SUM(Fasering!$D$5:$D$12)</f>
        <v>3574.4353000000006</v>
      </c>
      <c r="I44" s="72">
        <f>($K$3+E44*12*7.57%)*SUM(Fasering!$D$5:$D$9)</f>
        <v>1510.4045334779896</v>
      </c>
      <c r="J44" s="30">
        <f>($K$3+F44*12*7.57%)*SUM(Fasering!$D$5:$D$10)</f>
        <v>2070.088184009921</v>
      </c>
      <c r="K44" s="30">
        <f>($K$3+G44*12*7.57%)*SUM(Fasering!$D$5:$D$11)</f>
        <v>2694.1349980671821</v>
      </c>
      <c r="L44" s="73">
        <f>($K$3+H44*12*7.57%)*SUM(Fasering!$D$5:$D$12)</f>
        <v>3385.3570265200015</v>
      </c>
    </row>
    <row r="45" spans="1:12" x14ac:dyDescent="0.2">
      <c r="A45" s="52">
        <f t="shared" si="2"/>
        <v>35</v>
      </c>
      <c r="B45" s="16">
        <v>42087.15</v>
      </c>
      <c r="C45" s="16">
        <f t="shared" si="0"/>
        <v>42928.893000000004</v>
      </c>
      <c r="D45" s="68">
        <f t="shared" si="1"/>
        <v>3577.4077500000003</v>
      </c>
      <c r="E45" s="69">
        <f>GEW!$D$8+($D45-GEW!$D$8)*SUM(Fasering!$D$5:$D$9)</f>
        <v>2843.766752595684</v>
      </c>
      <c r="F45" s="70">
        <f>GEW!$D$8+($D45-GEW!$D$8)*SUM(Fasering!$D$5:$D$10)</f>
        <v>3088.4971373373664</v>
      </c>
      <c r="G45" s="70">
        <f>GEW!$D$8+($D45-GEW!$D$8)*SUM(Fasering!$D$5:$D$11)</f>
        <v>3332.6773652583183</v>
      </c>
      <c r="H45" s="71">
        <f>GEW!$D$8+($D45-GEW!$D$8)*SUM(Fasering!$D$5:$D$12)</f>
        <v>3577.4077500000008</v>
      </c>
      <c r="I45" s="72">
        <f>($K$3+E45*12*7.57%)*SUM(Fasering!$D$5:$D$9)</f>
        <v>1511.2370687299801</v>
      </c>
      <c r="J45" s="30">
        <f>($K$3+F45*12*7.57%)*SUM(Fasering!$D$5:$D$10)</f>
        <v>2071.4250101229077</v>
      </c>
      <c r="K45" s="30">
        <f>($K$3+G45*12*7.57%)*SUM(Fasering!$D$5:$D$11)</f>
        <v>2696.0934365958069</v>
      </c>
      <c r="L45" s="73">
        <f>($K$3+H45*12*7.57%)*SUM(Fasering!$D$5:$D$12)</f>
        <v>3388.0572001000019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6"/>
  <sheetViews>
    <sheetView zoomScale="90" zoomScaleNormal="90" workbookViewId="0"/>
  </sheetViews>
  <sheetFormatPr defaultRowHeight="12.75" x14ac:dyDescent="0.2"/>
  <cols>
    <col min="1" max="1" width="3.8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17</v>
      </c>
      <c r="B1" s="1" t="s">
        <v>81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26963.05</v>
      </c>
      <c r="C10" s="16">
        <f t="shared" ref="C10:C45" si="0">B10*$D$3</f>
        <v>27502.311000000002</v>
      </c>
      <c r="D10" s="68">
        <f t="shared" ref="D10:D45" si="1">B10/12*$D$3</f>
        <v>2291.85925</v>
      </c>
      <c r="E10" s="69">
        <f>GEW!$D$8+($D10-GEW!$D$8)*SUM(Fasering!$D$5:$D$9)</f>
        <v>2129.9381594174565</v>
      </c>
      <c r="F10" s="70">
        <f>GEW!$D$8+($D10-GEW!$D$8)*SUM(Fasering!$D$5:$D$10)</f>
        <v>2183.9523311121443</v>
      </c>
      <c r="G10" s="70">
        <f>GEW!$D$8+($D10-GEW!$D$8)*SUM(Fasering!$D$5:$D$11)</f>
        <v>2237.8450783053122</v>
      </c>
      <c r="H10" s="71">
        <f>GEW!$D$8+($D10-GEW!$D$8)*SUM(Fasering!$D$5:$D$12)</f>
        <v>2291.85925</v>
      </c>
      <c r="I10" s="72">
        <f>($K$3+E10*12*7.57%)*SUM(Fasering!$D$5:$D$9)</f>
        <v>1151.1756902735367</v>
      </c>
      <c r="J10" s="30">
        <f>($K$3+F10*12*7.57%)*SUM(Fasering!$D$5:$D$10)</f>
        <v>1493.2639630706476</v>
      </c>
      <c r="K10" s="30">
        <f>($K$3+G10*12*7.57%)*SUM(Fasering!$D$5:$D$11)</f>
        <v>1849.092574406372</v>
      </c>
      <c r="L10" s="73">
        <f>($K$3+H10*12*7.57%)*SUM(Fasering!$D$5:$D$12)</f>
        <v>2220.264942700001</v>
      </c>
    </row>
    <row r="11" spans="1:12" x14ac:dyDescent="0.2">
      <c r="A11" s="52">
        <f t="shared" ref="A11:A45" si="2">+A10+1</f>
        <v>1</v>
      </c>
      <c r="B11" s="16">
        <v>27469.25</v>
      </c>
      <c r="C11" s="16">
        <f t="shared" si="0"/>
        <v>28018.635000000002</v>
      </c>
      <c r="D11" s="68">
        <f t="shared" si="1"/>
        <v>2334.88625</v>
      </c>
      <c r="E11" s="69">
        <f>GEW!$D$8+($D11-GEW!$D$8)*SUM(Fasering!$D$5:$D$9)</f>
        <v>2153.8298312436687</v>
      </c>
      <c r="F11" s="70">
        <f>GEW!$D$8+($D11-GEW!$D$8)*SUM(Fasering!$D$5:$D$10)</f>
        <v>2214.2272288522549</v>
      </c>
      <c r="G11" s="70">
        <f>GEW!$D$8+($D11-GEW!$D$8)*SUM(Fasering!$D$5:$D$11)</f>
        <v>2274.4888523914142</v>
      </c>
      <c r="H11" s="71">
        <f>GEW!$D$8+($D11-GEW!$D$8)*SUM(Fasering!$D$5:$D$12)</f>
        <v>2334.88625</v>
      </c>
      <c r="I11" s="72">
        <f>($K$3+E11*12*7.57%)*SUM(Fasering!$D$5:$D$9)</f>
        <v>1163.226858262022</v>
      </c>
      <c r="J11" s="30">
        <f>($K$3+F11*12*7.57%)*SUM(Fasering!$D$5:$D$10)</f>
        <v>1512.6148746632616</v>
      </c>
      <c r="K11" s="30">
        <f>($K$3+G11*12*7.57%)*SUM(Fasering!$D$5:$D$11)</f>
        <v>1877.4414901395592</v>
      </c>
      <c r="L11" s="73">
        <f>($K$3+H11*12*7.57%)*SUM(Fasering!$D$5:$D$12)</f>
        <v>2259.350669500001</v>
      </c>
    </row>
    <row r="12" spans="1:12" x14ac:dyDescent="0.2">
      <c r="A12" s="52">
        <f t="shared" si="2"/>
        <v>2</v>
      </c>
      <c r="B12" s="16">
        <v>28080.9</v>
      </c>
      <c r="C12" s="16">
        <f t="shared" si="0"/>
        <v>28642.518000000004</v>
      </c>
      <c r="D12" s="68">
        <f t="shared" si="1"/>
        <v>2386.8765000000003</v>
      </c>
      <c r="E12" s="69">
        <f>GEW!$D$8+($D12-GEW!$D$8)*SUM(Fasering!$D$5:$D$9)</f>
        <v>2182.6985413829475</v>
      </c>
      <c r="F12" s="70">
        <f>GEW!$D$8+($D12-GEW!$D$8)*SUM(Fasering!$D$5:$D$10)</f>
        <v>2250.8088985534378</v>
      </c>
      <c r="G12" s="70">
        <f>GEW!$D$8+($D12-GEW!$D$8)*SUM(Fasering!$D$5:$D$11)</f>
        <v>2318.7661428295105</v>
      </c>
      <c r="H12" s="71">
        <f>GEW!$D$8+($D12-GEW!$D$8)*SUM(Fasering!$D$5:$D$12)</f>
        <v>2386.8765000000003</v>
      </c>
      <c r="I12" s="72">
        <f>($K$3+E12*12*7.57%)*SUM(Fasering!$D$5:$D$9)</f>
        <v>1177.7884878553787</v>
      </c>
      <c r="J12" s="30">
        <f>($K$3+F12*12*7.57%)*SUM(Fasering!$D$5:$D$10)</f>
        <v>1535.9969076060163</v>
      </c>
      <c r="K12" s="30">
        <f>($K$3+G12*12*7.57%)*SUM(Fasering!$D$5:$D$11)</f>
        <v>1911.6959632889152</v>
      </c>
      <c r="L12" s="73">
        <f>($K$3+H12*12*7.57%)*SUM(Fasering!$D$5:$D$12)</f>
        <v>2306.5786126000012</v>
      </c>
    </row>
    <row r="13" spans="1:12" x14ac:dyDescent="0.2">
      <c r="A13" s="52">
        <f t="shared" si="2"/>
        <v>3</v>
      </c>
      <c r="B13" s="16">
        <v>28704.42</v>
      </c>
      <c r="C13" s="16">
        <f t="shared" si="0"/>
        <v>29278.508399999999</v>
      </c>
      <c r="D13" s="68">
        <f t="shared" si="1"/>
        <v>2439.8757000000001</v>
      </c>
      <c r="E13" s="69">
        <f>GEW!$D$8+($D13-GEW!$D$8)*SUM(Fasering!$D$5:$D$9)</f>
        <v>2212.1274928192965</v>
      </c>
      <c r="F13" s="70">
        <f>GEW!$D$8+($D13-GEW!$D$8)*SUM(Fasering!$D$5:$D$10)</f>
        <v>2288.1004912814378</v>
      </c>
      <c r="G13" s="70">
        <f>GEW!$D$8+($D13-GEW!$D$8)*SUM(Fasering!$D$5:$D$11)</f>
        <v>2363.9027015378588</v>
      </c>
      <c r="H13" s="71">
        <f>GEW!$D$8+($D13-GEW!$D$8)*SUM(Fasering!$D$5:$D$12)</f>
        <v>2439.8757000000001</v>
      </c>
      <c r="I13" s="72">
        <f>($K$3+E13*12*7.57%)*SUM(Fasering!$D$5:$D$9)</f>
        <v>1192.6327080532856</v>
      </c>
      <c r="J13" s="30">
        <f>($K$3+F13*12*7.57%)*SUM(Fasering!$D$5:$D$10)</f>
        <v>1559.8327045167759</v>
      </c>
      <c r="K13" s="30">
        <f>($K$3+G13*12*7.57%)*SUM(Fasering!$D$5:$D$11)</f>
        <v>1946.6151966708915</v>
      </c>
      <c r="L13" s="73">
        <f>($K$3+H13*12*7.57%)*SUM(Fasering!$D$5:$D$12)</f>
        <v>2354.7230858800008</v>
      </c>
    </row>
    <row r="14" spans="1:12" x14ac:dyDescent="0.2">
      <c r="A14" s="52">
        <f t="shared" si="2"/>
        <v>4</v>
      </c>
      <c r="B14" s="16">
        <v>29270.79</v>
      </c>
      <c r="C14" s="16">
        <f t="shared" si="0"/>
        <v>29856.2058</v>
      </c>
      <c r="D14" s="68">
        <f t="shared" si="1"/>
        <v>2488.0171500000001</v>
      </c>
      <c r="E14" s="69">
        <f>GEW!$D$8+($D14-GEW!$D$8)*SUM(Fasering!$D$5:$D$9)</f>
        <v>2238.8590735625048</v>
      </c>
      <c r="F14" s="70">
        <f>GEW!$D$8+($D14-GEW!$D$8)*SUM(Fasering!$D$5:$D$10)</f>
        <v>2321.9740468584164</v>
      </c>
      <c r="G14" s="70">
        <f>GEW!$D$8+($D14-GEW!$D$8)*SUM(Fasering!$D$5:$D$11)</f>
        <v>2404.9021767040886</v>
      </c>
      <c r="H14" s="71">
        <f>GEW!$D$8+($D14-GEW!$D$8)*SUM(Fasering!$D$5:$D$12)</f>
        <v>2488.0171500000001</v>
      </c>
      <c r="I14" s="72">
        <f>($K$3+E14*12*7.57%)*SUM(Fasering!$D$5:$D$9)</f>
        <v>1206.1163509091498</v>
      </c>
      <c r="J14" s="30">
        <f>($K$3+F14*12*7.57%)*SUM(Fasering!$D$5:$D$10)</f>
        <v>1581.4837827441741</v>
      </c>
      <c r="K14" s="30">
        <f>($K$3+G14*12*7.57%)*SUM(Fasering!$D$5:$D$11)</f>
        <v>1978.3338363465239</v>
      </c>
      <c r="L14" s="73">
        <f>($K$3+H14*12*7.57%)*SUM(Fasering!$D$5:$D$12)</f>
        <v>2398.4547790600009</v>
      </c>
    </row>
    <row r="15" spans="1:12" x14ac:dyDescent="0.2">
      <c r="A15" s="52">
        <f t="shared" si="2"/>
        <v>5</v>
      </c>
      <c r="B15" s="16">
        <v>29588.06</v>
      </c>
      <c r="C15" s="16">
        <f t="shared" si="0"/>
        <v>30179.821200000002</v>
      </c>
      <c r="D15" s="68">
        <f t="shared" si="1"/>
        <v>2514.9850999999999</v>
      </c>
      <c r="E15" s="69">
        <f>GEW!$D$8+($D15-GEW!$D$8)*SUM(Fasering!$D$5:$D$9)</f>
        <v>2253.8336107420828</v>
      </c>
      <c r="F15" s="70">
        <f>GEW!$D$8+($D15-GEW!$D$8)*SUM(Fasering!$D$5:$D$10)</f>
        <v>2340.9493862618237</v>
      </c>
      <c r="G15" s="70">
        <f>GEW!$D$8+($D15-GEW!$D$8)*SUM(Fasering!$D$5:$D$11)</f>
        <v>2427.8693244802589</v>
      </c>
      <c r="H15" s="71">
        <f>GEW!$D$8+($D15-GEW!$D$8)*SUM(Fasering!$D$5:$D$12)</f>
        <v>2514.9850999999999</v>
      </c>
      <c r="I15" s="72">
        <f>($K$3+E15*12*7.57%)*SUM(Fasering!$D$5:$D$9)</f>
        <v>1213.6696382811506</v>
      </c>
      <c r="J15" s="30">
        <f>($K$3+F15*12*7.57%)*SUM(Fasering!$D$5:$D$10)</f>
        <v>1593.6123163692009</v>
      </c>
      <c r="K15" s="30">
        <f>($K$3+G15*12*7.57%)*SUM(Fasering!$D$5:$D$11)</f>
        <v>1996.1020317133118</v>
      </c>
      <c r="L15" s="73">
        <f>($K$3+H15*12*7.57%)*SUM(Fasering!$D$5:$D$12)</f>
        <v>2422.9524648400006</v>
      </c>
    </row>
    <row r="16" spans="1:12" x14ac:dyDescent="0.2">
      <c r="A16" s="52">
        <f t="shared" si="2"/>
        <v>6</v>
      </c>
      <c r="B16" s="16">
        <v>30126.89</v>
      </c>
      <c r="C16" s="16">
        <f t="shared" si="0"/>
        <v>30729.427800000001</v>
      </c>
      <c r="D16" s="68">
        <f t="shared" si="1"/>
        <v>2560.7856500000003</v>
      </c>
      <c r="E16" s="69">
        <f>GEW!$D$8+($D16-GEW!$D$8)*SUM(Fasering!$D$5:$D$9)</f>
        <v>2279.2653561591474</v>
      </c>
      <c r="F16" s="70">
        <f>GEW!$D$8+($D16-GEW!$D$8)*SUM(Fasering!$D$5:$D$10)</f>
        <v>2373.1758247235066</v>
      </c>
      <c r="G16" s="70">
        <f>GEW!$D$8+($D16-GEW!$D$8)*SUM(Fasering!$D$5:$D$11)</f>
        <v>2466.875181435641</v>
      </c>
      <c r="H16" s="71">
        <f>GEW!$D$8+($D16-GEW!$D$8)*SUM(Fasering!$D$5:$D$12)</f>
        <v>2560.7856500000003</v>
      </c>
      <c r="I16" s="72">
        <f>($K$3+E16*12*7.57%)*SUM(Fasering!$D$5:$D$9)</f>
        <v>1226.4976328430541</v>
      </c>
      <c r="J16" s="30">
        <f>($K$3+F16*12*7.57%)*SUM(Fasering!$D$5:$D$10)</f>
        <v>1614.2106010263487</v>
      </c>
      <c r="K16" s="30">
        <f>($K$3+G16*12*7.57%)*SUM(Fasering!$D$5:$D$11)</f>
        <v>2026.2783380438402</v>
      </c>
      <c r="L16" s="73">
        <f>($K$3+H16*12*7.57%)*SUM(Fasering!$D$5:$D$12)</f>
        <v>2464.5576844600009</v>
      </c>
    </row>
    <row r="17" spans="1:12" x14ac:dyDescent="0.2">
      <c r="A17" s="52">
        <f t="shared" si="2"/>
        <v>7</v>
      </c>
      <c r="B17" s="16">
        <v>30410.59</v>
      </c>
      <c r="C17" s="16">
        <f t="shared" si="0"/>
        <v>31018.801800000001</v>
      </c>
      <c r="D17" s="68">
        <f t="shared" si="1"/>
        <v>2584.9001499999999</v>
      </c>
      <c r="E17" s="69">
        <f>GEW!$D$8+($D17-GEW!$D$8)*SUM(Fasering!$D$5:$D$9)</f>
        <v>2292.6554535457462</v>
      </c>
      <c r="F17" s="70">
        <f>GEW!$D$8+($D17-GEW!$D$8)*SUM(Fasering!$D$5:$D$10)</f>
        <v>2390.1434037216682</v>
      </c>
      <c r="G17" s="70">
        <f>GEW!$D$8+($D17-GEW!$D$8)*SUM(Fasering!$D$5:$D$11)</f>
        <v>2487.412199824078</v>
      </c>
      <c r="H17" s="71">
        <f>GEW!$D$8+($D17-GEW!$D$8)*SUM(Fasering!$D$5:$D$12)</f>
        <v>2584.9001499999999</v>
      </c>
      <c r="I17" s="72">
        <f>($K$3+E17*12*7.57%)*SUM(Fasering!$D$5:$D$9)</f>
        <v>1233.2517149416974</v>
      </c>
      <c r="J17" s="30">
        <f>($K$3+F17*12*7.57%)*SUM(Fasering!$D$5:$D$10)</f>
        <v>1625.055827456267</v>
      </c>
      <c r="K17" s="30">
        <f>($K$3+G17*12*7.57%)*SUM(Fasering!$D$5:$D$11)</f>
        <v>2042.1664996272161</v>
      </c>
      <c r="L17" s="73">
        <f>($K$3+H17*12*7.57%)*SUM(Fasering!$D$5:$D$12)</f>
        <v>2486.4632962600008</v>
      </c>
    </row>
    <row r="18" spans="1:12" x14ac:dyDescent="0.2">
      <c r="A18" s="52">
        <f t="shared" si="2"/>
        <v>8</v>
      </c>
      <c r="B18" s="16">
        <v>31449.69</v>
      </c>
      <c r="C18" s="16">
        <f t="shared" si="0"/>
        <v>32078.683799999999</v>
      </c>
      <c r="D18" s="68">
        <f t="shared" si="1"/>
        <v>2673.2236499999999</v>
      </c>
      <c r="E18" s="69">
        <f>GEW!$D$8+($D18-GEW!$D$8)*SUM(Fasering!$D$5:$D$9)</f>
        <v>2341.6989861309244</v>
      </c>
      <c r="F18" s="70">
        <f>GEW!$D$8+($D18-GEW!$D$8)*SUM(Fasering!$D$5:$D$10)</f>
        <v>2452.2900774509235</v>
      </c>
      <c r="G18" s="70">
        <f>GEW!$D$8+($D18-GEW!$D$8)*SUM(Fasering!$D$5:$D$11)</f>
        <v>2562.6325586800012</v>
      </c>
      <c r="H18" s="71">
        <f>GEW!$D$8+($D18-GEW!$D$8)*SUM(Fasering!$D$5:$D$12)</f>
        <v>2673.2236499999999</v>
      </c>
      <c r="I18" s="72">
        <f>($K$3+E18*12*7.57%)*SUM(Fasering!$D$5:$D$9)</f>
        <v>1257.9897012254489</v>
      </c>
      <c r="J18" s="30">
        <f>($K$3+F18*12*7.57%)*SUM(Fasering!$D$5:$D$10)</f>
        <v>1664.7783328610187</v>
      </c>
      <c r="K18" s="30">
        <f>($K$3+G18*12*7.57%)*SUM(Fasering!$D$5:$D$11)</f>
        <v>2100.3596215915672</v>
      </c>
      <c r="L18" s="73">
        <f>($K$3+H18*12*7.57%)*SUM(Fasering!$D$5:$D$12)</f>
        <v>2566.6963636600008</v>
      </c>
    </row>
    <row r="19" spans="1:12" x14ac:dyDescent="0.2">
      <c r="A19" s="52">
        <f t="shared" si="2"/>
        <v>9</v>
      </c>
      <c r="B19" s="16">
        <v>31464.84</v>
      </c>
      <c r="C19" s="16">
        <f t="shared" si="0"/>
        <v>32094.1368</v>
      </c>
      <c r="D19" s="68">
        <f t="shared" si="1"/>
        <v>2674.5114000000003</v>
      </c>
      <c r="E19" s="69">
        <f>GEW!$D$8+($D19-GEW!$D$8)*SUM(Fasering!$D$5:$D$9)</f>
        <v>2342.4140371545659</v>
      </c>
      <c r="F19" s="70">
        <f>GEW!$D$8+($D19-GEW!$D$8)*SUM(Fasering!$D$5:$D$10)</f>
        <v>2453.1961712888587</v>
      </c>
      <c r="G19" s="70">
        <f>GEW!$D$8+($D19-GEW!$D$8)*SUM(Fasering!$D$5:$D$11)</f>
        <v>2563.7292658657079</v>
      </c>
      <c r="H19" s="71">
        <f>GEW!$D$8+($D19-GEW!$D$8)*SUM(Fasering!$D$5:$D$12)</f>
        <v>2674.5114000000003</v>
      </c>
      <c r="I19" s="72">
        <f>($K$3+E19*12*7.57%)*SUM(Fasering!$D$5:$D$9)</f>
        <v>1258.3503792085105</v>
      </c>
      <c r="J19" s="30">
        <f>($K$3+F19*12*7.57%)*SUM(Fasering!$D$5:$D$10)</f>
        <v>1665.3574840080519</v>
      </c>
      <c r="K19" s="30">
        <f>($K$3+G19*12*7.57%)*SUM(Fasering!$D$5:$D$11)</f>
        <v>2101.2080729415429</v>
      </c>
      <c r="L19" s="73">
        <f>($K$3+H19*12*7.57%)*SUM(Fasering!$D$5:$D$12)</f>
        <v>2567.8661557600012</v>
      </c>
    </row>
    <row r="20" spans="1:12" x14ac:dyDescent="0.2">
      <c r="A20" s="52">
        <f t="shared" si="2"/>
        <v>10</v>
      </c>
      <c r="B20" s="16">
        <v>32273.3</v>
      </c>
      <c r="C20" s="16">
        <f t="shared" si="0"/>
        <v>32918.766000000003</v>
      </c>
      <c r="D20" s="68">
        <f t="shared" si="1"/>
        <v>2743.2305000000001</v>
      </c>
      <c r="E20" s="69">
        <f>GEW!$D$8+($D20-GEW!$D$8)*SUM(Fasering!$D$5:$D$9)</f>
        <v>2380.5718028689466</v>
      </c>
      <c r="F20" s="70">
        <f>GEW!$D$8+($D20-GEW!$D$8)*SUM(Fasering!$D$5:$D$10)</f>
        <v>2501.5486877388184</v>
      </c>
      <c r="G20" s="70">
        <f>GEW!$D$8+($D20-GEW!$D$8)*SUM(Fasering!$D$5:$D$11)</f>
        <v>2622.2536151301283</v>
      </c>
      <c r="H20" s="71">
        <f>GEW!$D$8+($D20-GEW!$D$8)*SUM(Fasering!$D$5:$D$12)</f>
        <v>2743.2305000000006</v>
      </c>
      <c r="I20" s="72">
        <f>($K$3+E20*12*7.57%)*SUM(Fasering!$D$5:$D$9)</f>
        <v>1277.5974895837985</v>
      </c>
      <c r="J20" s="30">
        <f>($K$3+F20*12*7.57%)*SUM(Fasering!$D$5:$D$10)</f>
        <v>1696.2631299704474</v>
      </c>
      <c r="K20" s="30">
        <f>($K$3+G20*12*7.57%)*SUM(Fasering!$D$5:$D$11)</f>
        <v>2146.4845731660635</v>
      </c>
      <c r="L20" s="73">
        <f>($K$3+H20*12*7.57%)*SUM(Fasering!$D$5:$D$12)</f>
        <v>2630.2905862000011</v>
      </c>
    </row>
    <row r="21" spans="1:12" x14ac:dyDescent="0.2">
      <c r="A21" s="52">
        <f t="shared" si="2"/>
        <v>11</v>
      </c>
      <c r="B21" s="16">
        <v>32273.3</v>
      </c>
      <c r="C21" s="16">
        <f t="shared" si="0"/>
        <v>32918.766000000003</v>
      </c>
      <c r="D21" s="68">
        <f t="shared" si="1"/>
        <v>2743.2305000000001</v>
      </c>
      <c r="E21" s="69">
        <f>GEW!$D$8+($D21-GEW!$D$8)*SUM(Fasering!$D$5:$D$9)</f>
        <v>2380.5718028689466</v>
      </c>
      <c r="F21" s="70">
        <f>GEW!$D$8+($D21-GEW!$D$8)*SUM(Fasering!$D$5:$D$10)</f>
        <v>2501.5486877388184</v>
      </c>
      <c r="G21" s="70">
        <f>GEW!$D$8+($D21-GEW!$D$8)*SUM(Fasering!$D$5:$D$11)</f>
        <v>2622.2536151301283</v>
      </c>
      <c r="H21" s="71">
        <f>GEW!$D$8+($D21-GEW!$D$8)*SUM(Fasering!$D$5:$D$12)</f>
        <v>2743.2305000000006</v>
      </c>
      <c r="I21" s="72">
        <f>($K$3+E21*12*7.57%)*SUM(Fasering!$D$5:$D$9)</f>
        <v>1277.5974895837985</v>
      </c>
      <c r="J21" s="30">
        <f>($K$3+F21*12*7.57%)*SUM(Fasering!$D$5:$D$10)</f>
        <v>1696.2631299704474</v>
      </c>
      <c r="K21" s="30">
        <f>($K$3+G21*12*7.57%)*SUM(Fasering!$D$5:$D$11)</f>
        <v>2146.4845731660635</v>
      </c>
      <c r="L21" s="73">
        <f>($K$3+H21*12*7.57%)*SUM(Fasering!$D$5:$D$12)</f>
        <v>2630.2905862000011</v>
      </c>
    </row>
    <row r="22" spans="1:12" x14ac:dyDescent="0.2">
      <c r="A22" s="52">
        <f t="shared" si="2"/>
        <v>12</v>
      </c>
      <c r="B22" s="16">
        <v>33624.17</v>
      </c>
      <c r="C22" s="16">
        <f t="shared" si="0"/>
        <v>34296.653399999996</v>
      </c>
      <c r="D22" s="68">
        <f t="shared" si="1"/>
        <v>2858.0544499999996</v>
      </c>
      <c r="E22" s="69">
        <f>GEW!$D$8+($D22-GEW!$D$8)*SUM(Fasering!$D$5:$D$9)</f>
        <v>2444.3302831531728</v>
      </c>
      <c r="F22" s="70">
        <f>GEW!$D$8+($D22-GEW!$D$8)*SUM(Fasering!$D$5:$D$10)</f>
        <v>2582.3417559138147</v>
      </c>
      <c r="G22" s="70">
        <f>GEW!$D$8+($D22-GEW!$D$8)*SUM(Fasering!$D$5:$D$11)</f>
        <v>2720.0429772393582</v>
      </c>
      <c r="H22" s="71">
        <f>GEW!$D$8+($D22-GEW!$D$8)*SUM(Fasering!$D$5:$D$12)</f>
        <v>2858.0544499999996</v>
      </c>
      <c r="I22" s="72">
        <f>($K$3+E22*12*7.57%)*SUM(Fasering!$D$5:$D$9)</f>
        <v>1309.7578240377793</v>
      </c>
      <c r="J22" s="30">
        <f>($K$3+F22*12*7.57%)*SUM(Fasering!$D$5:$D$10)</f>
        <v>1747.9039161085636</v>
      </c>
      <c r="K22" s="30">
        <f>($K$3+G22*12*7.57%)*SUM(Fasering!$D$5:$D$11)</f>
        <v>2222.1378718552969</v>
      </c>
      <c r="L22" s="73">
        <f>($K$3+H22*12*7.57%)*SUM(Fasering!$D$5:$D$12)</f>
        <v>2734.5966623800005</v>
      </c>
    </row>
    <row r="23" spans="1:12" x14ac:dyDescent="0.2">
      <c r="A23" s="52">
        <f t="shared" si="2"/>
        <v>13</v>
      </c>
      <c r="B23" s="16">
        <v>33639.449999999997</v>
      </c>
      <c r="C23" s="16">
        <f t="shared" si="0"/>
        <v>34312.238999999994</v>
      </c>
      <c r="D23" s="68">
        <f t="shared" si="1"/>
        <v>2859.3532500000001</v>
      </c>
      <c r="E23" s="69">
        <f>GEW!$D$8+($D23-GEW!$D$8)*SUM(Fasering!$D$5:$D$9)</f>
        <v>2445.0514699281725</v>
      </c>
      <c r="F23" s="70">
        <f>GEW!$D$8+($D23-GEW!$D$8)*SUM(Fasering!$D$5:$D$10)</f>
        <v>2583.255624814386</v>
      </c>
      <c r="G23" s="70">
        <f>GEW!$D$8+($D23-GEW!$D$8)*SUM(Fasering!$D$5:$D$11)</f>
        <v>2721.1490951137866</v>
      </c>
      <c r="H23" s="71">
        <f>GEW!$D$8+($D23-GEW!$D$8)*SUM(Fasering!$D$5:$D$12)</f>
        <v>2859.3532500000001</v>
      </c>
      <c r="I23" s="72">
        <f>($K$3+E23*12*7.57%)*SUM(Fasering!$D$5:$D$9)</f>
        <v>1310.1215969474281</v>
      </c>
      <c r="J23" s="30">
        <f>($K$3+F23*12*7.57%)*SUM(Fasering!$D$5:$D$10)</f>
        <v>1748.4880368693998</v>
      </c>
      <c r="K23" s="30">
        <f>($K$3+G23*12*7.57%)*SUM(Fasering!$D$5:$D$11)</f>
        <v>2222.9936036458998</v>
      </c>
      <c r="L23" s="73">
        <f>($K$3+H23*12*7.57%)*SUM(Fasering!$D$5:$D$12)</f>
        <v>2735.7764923000009</v>
      </c>
    </row>
    <row r="24" spans="1:12" x14ac:dyDescent="0.2">
      <c r="A24" s="52">
        <f t="shared" si="2"/>
        <v>14</v>
      </c>
      <c r="B24" s="16">
        <v>35030.31</v>
      </c>
      <c r="C24" s="16">
        <f t="shared" si="0"/>
        <v>35730.9162</v>
      </c>
      <c r="D24" s="68">
        <f t="shared" si="1"/>
        <v>2977.5763499999998</v>
      </c>
      <c r="E24" s="69">
        <f>GEW!$D$8+($D24-GEW!$D$8)*SUM(Fasering!$D$5:$D$9)</f>
        <v>2510.6974017262874</v>
      </c>
      <c r="F24" s="70">
        <f>GEW!$D$8+($D24-GEW!$D$8)*SUM(Fasering!$D$5:$D$10)</f>
        <v>2666.4404218724858</v>
      </c>
      <c r="G24" s="70">
        <f>GEW!$D$8+($D24-GEW!$D$8)*SUM(Fasering!$D$5:$D$11)</f>
        <v>2821.8333298538014</v>
      </c>
      <c r="H24" s="71">
        <f>GEW!$D$8+($D24-GEW!$D$8)*SUM(Fasering!$D$5:$D$12)</f>
        <v>2977.5763500000003</v>
      </c>
      <c r="I24" s="72">
        <f>($K$3+E24*12*7.57%)*SUM(Fasering!$D$5:$D$9)</f>
        <v>1343.2339784339249</v>
      </c>
      <c r="J24" s="30">
        <f>($K$3+F24*12*7.57%)*SUM(Fasering!$D$5:$D$10)</f>
        <v>1801.6575526688921</v>
      </c>
      <c r="K24" s="30">
        <f>($K$3+G24*12*7.57%)*SUM(Fasering!$D$5:$D$11)</f>
        <v>2300.8864778787329</v>
      </c>
      <c r="L24" s="73">
        <f>($K$3+H24*12*7.57%)*SUM(Fasering!$D$5:$D$12)</f>
        <v>2843.170356340001</v>
      </c>
    </row>
    <row r="25" spans="1:12" x14ac:dyDescent="0.2">
      <c r="A25" s="52">
        <f t="shared" si="2"/>
        <v>15</v>
      </c>
      <c r="B25" s="16">
        <v>35045.4</v>
      </c>
      <c r="C25" s="16">
        <f t="shared" si="0"/>
        <v>35746.308000000005</v>
      </c>
      <c r="D25" s="68">
        <f t="shared" si="1"/>
        <v>2978.8590000000004</v>
      </c>
      <c r="E25" s="69">
        <f>GEW!$D$8+($D25-GEW!$D$8)*SUM(Fasering!$D$5:$D$9)</f>
        <v>2511.4096208646865</v>
      </c>
      <c r="F25" s="70">
        <f>GEW!$D$8+($D25-GEW!$D$8)*SUM(Fasering!$D$5:$D$10)</f>
        <v>2667.3429272199737</v>
      </c>
      <c r="G25" s="70">
        <f>GEW!$D$8+($D25-GEW!$D$8)*SUM(Fasering!$D$5:$D$11)</f>
        <v>2822.9256936447132</v>
      </c>
      <c r="H25" s="71">
        <f>GEW!$D$8+($D25-GEW!$D$8)*SUM(Fasering!$D$5:$D$12)</f>
        <v>2978.8590000000004</v>
      </c>
      <c r="I25" s="72">
        <f>($K$3+E25*12*7.57%)*SUM(Fasering!$D$5:$D$9)</f>
        <v>1343.5932279893307</v>
      </c>
      <c r="J25" s="30">
        <f>($K$3+F25*12*7.57%)*SUM(Fasering!$D$5:$D$10)</f>
        <v>1802.2344101480162</v>
      </c>
      <c r="K25" s="30">
        <f>($K$3+G25*12*7.57%)*SUM(Fasering!$D$5:$D$11)</f>
        <v>2301.7315690253436</v>
      </c>
      <c r="L25" s="73">
        <f>($K$3+H25*12*7.57%)*SUM(Fasering!$D$5:$D$12)</f>
        <v>2844.3355156000011</v>
      </c>
    </row>
    <row r="26" spans="1:12" x14ac:dyDescent="0.2">
      <c r="A26" s="52">
        <f t="shared" si="2"/>
        <v>16</v>
      </c>
      <c r="B26" s="16">
        <v>36436.26</v>
      </c>
      <c r="C26" s="16">
        <f t="shared" si="0"/>
        <v>37164.985200000003</v>
      </c>
      <c r="D26" s="68">
        <f t="shared" si="1"/>
        <v>3097.0821000000001</v>
      </c>
      <c r="E26" s="69">
        <f>GEW!$D$8+($D26-GEW!$D$8)*SUM(Fasering!$D$5:$D$9)</f>
        <v>2577.0555526628013</v>
      </c>
      <c r="F26" s="70">
        <f>GEW!$D$8+($D26-GEW!$D$8)*SUM(Fasering!$D$5:$D$10)</f>
        <v>2750.5277242780739</v>
      </c>
      <c r="G26" s="70">
        <f>GEW!$D$8+($D26-GEW!$D$8)*SUM(Fasering!$D$5:$D$11)</f>
        <v>2923.6099283847275</v>
      </c>
      <c r="H26" s="71">
        <f>GEW!$D$8+($D26-GEW!$D$8)*SUM(Fasering!$D$5:$D$12)</f>
        <v>3097.0821000000005</v>
      </c>
      <c r="I26" s="72">
        <f>($K$3+E26*12*7.57%)*SUM(Fasering!$D$5:$D$9)</f>
        <v>1376.7056094758275</v>
      </c>
      <c r="J26" s="30">
        <f>($K$3+F26*12*7.57%)*SUM(Fasering!$D$5:$D$10)</f>
        <v>1855.4039259475089</v>
      </c>
      <c r="K26" s="30">
        <f>($K$3+G26*12*7.57%)*SUM(Fasering!$D$5:$D$11)</f>
        <v>2379.6244432581761</v>
      </c>
      <c r="L26" s="73">
        <f>($K$3+H26*12*7.57%)*SUM(Fasering!$D$5:$D$12)</f>
        <v>2951.7293796400013</v>
      </c>
    </row>
    <row r="27" spans="1:12" x14ac:dyDescent="0.2">
      <c r="A27" s="52">
        <f t="shared" si="2"/>
        <v>17</v>
      </c>
      <c r="B27" s="16">
        <v>36451.410000000003</v>
      </c>
      <c r="C27" s="16">
        <f t="shared" si="0"/>
        <v>37180.438200000004</v>
      </c>
      <c r="D27" s="68">
        <f t="shared" si="1"/>
        <v>3098.3698500000005</v>
      </c>
      <c r="E27" s="69">
        <f>GEW!$D$8+($D27-GEW!$D$8)*SUM(Fasering!$D$5:$D$9)</f>
        <v>2577.7706036864424</v>
      </c>
      <c r="F27" s="70">
        <f>GEW!$D$8+($D27-GEW!$D$8)*SUM(Fasering!$D$5:$D$10)</f>
        <v>2751.4338181160092</v>
      </c>
      <c r="G27" s="70">
        <f>GEW!$D$8+($D27-GEW!$D$8)*SUM(Fasering!$D$5:$D$11)</f>
        <v>2924.7066355704342</v>
      </c>
      <c r="H27" s="71">
        <f>GEW!$D$8+($D27-GEW!$D$8)*SUM(Fasering!$D$5:$D$12)</f>
        <v>3098.369850000001</v>
      </c>
      <c r="I27" s="72">
        <f>($K$3+E27*12*7.57%)*SUM(Fasering!$D$5:$D$9)</f>
        <v>1377.0662874588886</v>
      </c>
      <c r="J27" s="30">
        <f>($K$3+F27*12*7.57%)*SUM(Fasering!$D$5:$D$10)</f>
        <v>1855.9830770945421</v>
      </c>
      <c r="K27" s="30">
        <f>($K$3+G27*12*7.57%)*SUM(Fasering!$D$5:$D$11)</f>
        <v>2380.4728946081527</v>
      </c>
      <c r="L27" s="73">
        <f>($K$3+H27*12*7.57%)*SUM(Fasering!$D$5:$D$12)</f>
        <v>2952.8991717400017</v>
      </c>
    </row>
    <row r="28" spans="1:12" x14ac:dyDescent="0.2">
      <c r="A28" s="52">
        <f t="shared" si="2"/>
        <v>18</v>
      </c>
      <c r="B28" s="16">
        <v>37842.25</v>
      </c>
      <c r="C28" s="16">
        <f t="shared" si="0"/>
        <v>38599.095000000001</v>
      </c>
      <c r="D28" s="68">
        <f t="shared" si="1"/>
        <v>3216.5912500000004</v>
      </c>
      <c r="E28" s="69">
        <f>GEW!$D$8+($D28-GEW!$D$8)*SUM(Fasering!$D$5:$D$9)</f>
        <v>2643.4155915228098</v>
      </c>
      <c r="F28" s="70">
        <f>GEW!$D$8+($D28-GEW!$D$8)*SUM(Fasering!$D$5:$D$10)</f>
        <v>2834.6174190106267</v>
      </c>
      <c r="G28" s="70">
        <f>GEW!$D$8+($D28-GEW!$D$8)*SUM(Fasering!$D$5:$D$11)</f>
        <v>3025.389422512184</v>
      </c>
      <c r="H28" s="71">
        <f>GEW!$D$8+($D28-GEW!$D$8)*SUM(Fasering!$D$5:$D$12)</f>
        <v>3216.5912500000004</v>
      </c>
      <c r="I28" s="72">
        <f>($K$3+E28*12*7.57%)*SUM(Fasering!$D$5:$D$9)</f>
        <v>1410.1781928028336</v>
      </c>
      <c r="J28" s="30">
        <f>($K$3+F28*12*7.57%)*SUM(Fasering!$D$5:$D$10)</f>
        <v>1909.1518283380649</v>
      </c>
      <c r="K28" s="30">
        <f>($K$3+G28*12*7.57%)*SUM(Fasering!$D$5:$D$11)</f>
        <v>2458.3646487731971</v>
      </c>
      <c r="L28" s="73">
        <f>($K$3+H28*12*7.57%)*SUM(Fasering!$D$5:$D$12)</f>
        <v>3060.291491500001</v>
      </c>
    </row>
    <row r="29" spans="1:12" x14ac:dyDescent="0.2">
      <c r="A29" s="52">
        <f t="shared" si="2"/>
        <v>19</v>
      </c>
      <c r="B29" s="16">
        <v>37857.360000000001</v>
      </c>
      <c r="C29" s="16">
        <f t="shared" si="0"/>
        <v>38614.5072</v>
      </c>
      <c r="D29" s="68">
        <f t="shared" si="1"/>
        <v>3217.8756000000003</v>
      </c>
      <c r="E29" s="69">
        <f>GEW!$D$8+($D29-GEW!$D$8)*SUM(Fasering!$D$5:$D$9)</f>
        <v>2644.128754622956</v>
      </c>
      <c r="F29" s="70">
        <f>GEW!$D$8+($D29-GEW!$D$8)*SUM(Fasering!$D$5:$D$10)</f>
        <v>2835.5211205215969</v>
      </c>
      <c r="G29" s="70">
        <f>GEW!$D$8+($D29-GEW!$D$8)*SUM(Fasering!$D$5:$D$11)</f>
        <v>3026.4832341013598</v>
      </c>
      <c r="H29" s="71">
        <f>GEW!$D$8+($D29-GEW!$D$8)*SUM(Fasering!$D$5:$D$12)</f>
        <v>3217.8756000000003</v>
      </c>
      <c r="I29" s="72">
        <f>($K$3+E29*12*7.57%)*SUM(Fasering!$D$5:$D$9)</f>
        <v>1410.5379185007907</v>
      </c>
      <c r="J29" s="30">
        <f>($K$3+F29*12*7.57%)*SUM(Fasering!$D$5:$D$10)</f>
        <v>1909.7294503731587</v>
      </c>
      <c r="K29" s="30">
        <f>($K$3+G29*12*7.57%)*SUM(Fasering!$D$5:$D$11)</f>
        <v>2459.2108599875951</v>
      </c>
      <c r="L29" s="73">
        <f>($K$3+H29*12*7.57%)*SUM(Fasering!$D$5:$D$12)</f>
        <v>3061.4581950400011</v>
      </c>
    </row>
    <row r="30" spans="1:12" x14ac:dyDescent="0.2">
      <c r="A30" s="52">
        <f t="shared" si="2"/>
        <v>20</v>
      </c>
      <c r="B30" s="16">
        <v>39248.22</v>
      </c>
      <c r="C30" s="16">
        <f t="shared" si="0"/>
        <v>40033.184399999998</v>
      </c>
      <c r="D30" s="68">
        <f t="shared" si="1"/>
        <v>3336.0987</v>
      </c>
      <c r="E30" s="69">
        <f>GEW!$D$8+($D30-GEW!$D$8)*SUM(Fasering!$D$5:$D$9)</f>
        <v>2709.7746864210708</v>
      </c>
      <c r="F30" s="70">
        <f>GEW!$D$8+($D30-GEW!$D$8)*SUM(Fasering!$D$5:$D$10)</f>
        <v>2918.7059175796967</v>
      </c>
      <c r="G30" s="70">
        <f>GEW!$D$8+($D30-GEW!$D$8)*SUM(Fasering!$D$5:$D$11)</f>
        <v>3127.1674688413746</v>
      </c>
      <c r="H30" s="71">
        <f>GEW!$D$8+($D30-GEW!$D$8)*SUM(Fasering!$D$5:$D$12)</f>
        <v>3336.0987000000005</v>
      </c>
      <c r="I30" s="72">
        <f>($K$3+E30*12*7.57%)*SUM(Fasering!$D$5:$D$9)</f>
        <v>1443.6502999872878</v>
      </c>
      <c r="J30" s="30">
        <f>($K$3+F30*12*7.57%)*SUM(Fasering!$D$5:$D$10)</f>
        <v>1962.8989661726509</v>
      </c>
      <c r="K30" s="30">
        <f>($K$3+G30*12*7.57%)*SUM(Fasering!$D$5:$D$11)</f>
        <v>2537.1037342204286</v>
      </c>
      <c r="L30" s="73">
        <f>($K$3+H30*12*7.57%)*SUM(Fasering!$D$5:$D$12)</f>
        <v>3168.8520590800017</v>
      </c>
    </row>
    <row r="31" spans="1:12" x14ac:dyDescent="0.2">
      <c r="A31" s="52">
        <f t="shared" si="2"/>
        <v>21</v>
      </c>
      <c r="B31" s="16">
        <v>39263.370000000003</v>
      </c>
      <c r="C31" s="16">
        <f t="shared" si="0"/>
        <v>40048.637400000007</v>
      </c>
      <c r="D31" s="68">
        <f t="shared" si="1"/>
        <v>3337.3864500000004</v>
      </c>
      <c r="E31" s="69">
        <f>GEW!$D$8+($D31-GEW!$D$8)*SUM(Fasering!$D$5:$D$9)</f>
        <v>2710.4897374447123</v>
      </c>
      <c r="F31" s="70">
        <f>GEW!$D$8+($D31-GEW!$D$8)*SUM(Fasering!$D$5:$D$10)</f>
        <v>2919.6120114176319</v>
      </c>
      <c r="G31" s="70">
        <f>GEW!$D$8+($D31-GEW!$D$8)*SUM(Fasering!$D$5:$D$11)</f>
        <v>3128.2641760270808</v>
      </c>
      <c r="H31" s="71">
        <f>GEW!$D$8+($D31-GEW!$D$8)*SUM(Fasering!$D$5:$D$12)</f>
        <v>3337.3864500000009</v>
      </c>
      <c r="I31" s="72">
        <f>($K$3+E31*12*7.57%)*SUM(Fasering!$D$5:$D$9)</f>
        <v>1444.0109779703494</v>
      </c>
      <c r="J31" s="30">
        <f>($K$3+F31*12*7.57%)*SUM(Fasering!$D$5:$D$10)</f>
        <v>1963.4781173196841</v>
      </c>
      <c r="K31" s="30">
        <f>($K$3+G31*12*7.57%)*SUM(Fasering!$D$5:$D$11)</f>
        <v>2537.9521855704047</v>
      </c>
      <c r="L31" s="73">
        <f>($K$3+H31*12*7.57%)*SUM(Fasering!$D$5:$D$12)</f>
        <v>3170.0218511800017</v>
      </c>
    </row>
    <row r="32" spans="1:12" x14ac:dyDescent="0.2">
      <c r="A32" s="52">
        <f t="shared" si="2"/>
        <v>22</v>
      </c>
      <c r="B32" s="16">
        <v>40654.21</v>
      </c>
      <c r="C32" s="16">
        <f t="shared" si="0"/>
        <v>41467.294199999997</v>
      </c>
      <c r="D32" s="68">
        <f t="shared" si="1"/>
        <v>3455.6078500000003</v>
      </c>
      <c r="E32" s="69">
        <f>GEW!$D$8+($D32-GEW!$D$8)*SUM(Fasering!$D$5:$D$9)</f>
        <v>2776.1347252810797</v>
      </c>
      <c r="F32" s="70">
        <f>GEW!$D$8+($D32-GEW!$D$8)*SUM(Fasering!$D$5:$D$10)</f>
        <v>3002.7956123122494</v>
      </c>
      <c r="G32" s="70">
        <f>GEW!$D$8+($D32-GEW!$D$8)*SUM(Fasering!$D$5:$D$11)</f>
        <v>3228.946962968831</v>
      </c>
      <c r="H32" s="71">
        <f>GEW!$D$8+($D32-GEW!$D$8)*SUM(Fasering!$D$5:$D$12)</f>
        <v>3455.6078500000003</v>
      </c>
      <c r="I32" s="72">
        <f>($K$3+E32*12*7.57%)*SUM(Fasering!$D$5:$D$9)</f>
        <v>1477.1228833142943</v>
      </c>
      <c r="J32" s="30">
        <f>($K$3+F32*12*7.57%)*SUM(Fasering!$D$5:$D$10)</f>
        <v>2016.6468685632069</v>
      </c>
      <c r="K32" s="30">
        <f>($K$3+G32*12*7.57%)*SUM(Fasering!$D$5:$D$11)</f>
        <v>2615.8439397354496</v>
      </c>
      <c r="L32" s="73">
        <f>($K$3+H32*12*7.57%)*SUM(Fasering!$D$5:$D$12)</f>
        <v>3277.4141709400014</v>
      </c>
    </row>
    <row r="33" spans="1:12" x14ac:dyDescent="0.2">
      <c r="A33" s="52">
        <f t="shared" si="2"/>
        <v>23</v>
      </c>
      <c r="B33" s="16">
        <v>42060.18</v>
      </c>
      <c r="C33" s="16">
        <f t="shared" si="0"/>
        <v>42901.383600000001</v>
      </c>
      <c r="D33" s="68">
        <f t="shared" si="1"/>
        <v>3575.1152999999999</v>
      </c>
      <c r="E33" s="69">
        <f>GEW!$D$8+($D33-GEW!$D$8)*SUM(Fasering!$D$5:$D$9)</f>
        <v>2842.4938201793407</v>
      </c>
      <c r="F33" s="70">
        <f>GEW!$D$8+($D33-GEW!$D$8)*SUM(Fasering!$D$5:$D$10)</f>
        <v>3086.8841108813194</v>
      </c>
      <c r="G33" s="70">
        <f>GEW!$D$8+($D33-GEW!$D$8)*SUM(Fasering!$D$5:$D$11)</f>
        <v>3330.7250092980212</v>
      </c>
      <c r="H33" s="71">
        <f>GEW!$D$8+($D33-GEW!$D$8)*SUM(Fasering!$D$5:$D$12)</f>
        <v>3575.1153000000004</v>
      </c>
      <c r="I33" s="72">
        <f>($K$3+E33*12*7.57%)*SUM(Fasering!$D$5:$D$9)</f>
        <v>1510.5949904987483</v>
      </c>
      <c r="J33" s="30">
        <f>($K$3+F33*12*7.57%)*SUM(Fasering!$D$5:$D$10)</f>
        <v>2070.394006397793</v>
      </c>
      <c r="K33" s="30">
        <f>($K$3+G33*12*7.57%)*SUM(Fasering!$D$5:$D$11)</f>
        <v>2694.583025182681</v>
      </c>
      <c r="L33" s="73">
        <f>($K$3+H33*12*7.57%)*SUM(Fasering!$D$5:$D$12)</f>
        <v>3385.9747385200012</v>
      </c>
    </row>
    <row r="34" spans="1:12" x14ac:dyDescent="0.2">
      <c r="A34" s="52">
        <f t="shared" si="2"/>
        <v>24</v>
      </c>
      <c r="B34" s="16">
        <v>43451.040000000001</v>
      </c>
      <c r="C34" s="16">
        <f t="shared" si="0"/>
        <v>44320.060799999999</v>
      </c>
      <c r="D34" s="68">
        <f t="shared" si="1"/>
        <v>3693.3384000000001</v>
      </c>
      <c r="E34" s="69">
        <f>GEW!$D$8+($D34-GEW!$D$8)*SUM(Fasering!$D$5:$D$9)</f>
        <v>2908.1397519774555</v>
      </c>
      <c r="F34" s="70">
        <f>GEW!$D$8+($D34-GEW!$D$8)*SUM(Fasering!$D$5:$D$10)</f>
        <v>3170.0689079394197</v>
      </c>
      <c r="G34" s="70">
        <f>GEW!$D$8+($D34-GEW!$D$8)*SUM(Fasering!$D$5:$D$11)</f>
        <v>3431.4092440380364</v>
      </c>
      <c r="H34" s="71">
        <f>GEW!$D$8+($D34-GEW!$D$8)*SUM(Fasering!$D$5:$D$12)</f>
        <v>3693.3384000000005</v>
      </c>
      <c r="I34" s="72">
        <f>($K$3+E34*12*7.57%)*SUM(Fasering!$D$5:$D$9)</f>
        <v>1543.7073719852456</v>
      </c>
      <c r="J34" s="30">
        <f>($K$3+F34*12*7.57%)*SUM(Fasering!$D$5:$D$10)</f>
        <v>2123.5635221972857</v>
      </c>
      <c r="K34" s="30">
        <f>($K$3+G34*12*7.57%)*SUM(Fasering!$D$5:$D$11)</f>
        <v>2772.4758994155145</v>
      </c>
      <c r="L34" s="73">
        <f>($K$3+H34*12*7.57%)*SUM(Fasering!$D$5:$D$12)</f>
        <v>3493.3686025600018</v>
      </c>
    </row>
    <row r="35" spans="1:12" x14ac:dyDescent="0.2">
      <c r="A35" s="52">
        <f t="shared" si="2"/>
        <v>25</v>
      </c>
      <c r="B35" s="16">
        <v>43544.99</v>
      </c>
      <c r="C35" s="16">
        <f t="shared" si="0"/>
        <v>44415.889799999997</v>
      </c>
      <c r="D35" s="68">
        <f t="shared" si="1"/>
        <v>3701.3241499999999</v>
      </c>
      <c r="E35" s="69">
        <f>GEW!$D$8+($D35-GEW!$D$8)*SUM(Fasering!$D$5:$D$9)</f>
        <v>2912.5740122857778</v>
      </c>
      <c r="F35" s="70">
        <f>GEW!$D$8+($D35-GEW!$D$8)*SUM(Fasering!$D$5:$D$10)</f>
        <v>3175.687885898099</v>
      </c>
      <c r="G35" s="70">
        <f>GEW!$D$8+($D35-GEW!$D$8)*SUM(Fasering!$D$5:$D$11)</f>
        <v>3438.2102763876792</v>
      </c>
      <c r="H35" s="71">
        <f>GEW!$D$8+($D35-GEW!$D$8)*SUM(Fasering!$D$5:$D$12)</f>
        <v>3701.3241500000004</v>
      </c>
      <c r="I35" s="72">
        <f>($K$3+E35*12*7.57%)*SUM(Fasering!$D$5:$D$9)</f>
        <v>1545.9440516227762</v>
      </c>
      <c r="J35" s="30">
        <f>($K$3+F35*12*7.57%)*SUM(Fasering!$D$5:$D$10)</f>
        <v>2127.1550238648597</v>
      </c>
      <c r="K35" s="30">
        <f>($K$3+G35*12*7.57%)*SUM(Fasering!$D$5:$D$11)</f>
        <v>2777.7374178531536</v>
      </c>
      <c r="L35" s="73">
        <f>($K$3+H35*12*7.57%)*SUM(Fasering!$D$5:$D$12)</f>
        <v>3500.6228578600017</v>
      </c>
    </row>
    <row r="36" spans="1:12" x14ac:dyDescent="0.2">
      <c r="A36" s="52">
        <f t="shared" si="2"/>
        <v>26</v>
      </c>
      <c r="B36" s="16">
        <v>43618.07</v>
      </c>
      <c r="C36" s="16">
        <f t="shared" si="0"/>
        <v>44490.431400000001</v>
      </c>
      <c r="D36" s="68">
        <f t="shared" si="1"/>
        <v>3707.53595</v>
      </c>
      <c r="E36" s="69">
        <f>GEW!$D$8+($D36-GEW!$D$8)*SUM(Fasering!$D$5:$D$9)</f>
        <v>2916.0232485107076</v>
      </c>
      <c r="F36" s="70">
        <f>GEW!$D$8+($D36-GEW!$D$8)*SUM(Fasering!$D$5:$D$10)</f>
        <v>3180.0586672628706</v>
      </c>
      <c r="G36" s="70">
        <f>GEW!$D$8+($D36-GEW!$D$8)*SUM(Fasering!$D$5:$D$11)</f>
        <v>3443.5005312478379</v>
      </c>
      <c r="H36" s="71">
        <f>GEW!$D$8+($D36-GEW!$D$8)*SUM(Fasering!$D$5:$D$12)</f>
        <v>3707.5359500000004</v>
      </c>
      <c r="I36" s="72">
        <f>($K$3+E36*12*7.57%)*SUM(Fasering!$D$5:$D$9)</f>
        <v>1547.6838765074037</v>
      </c>
      <c r="J36" s="30">
        <f>($K$3+F36*12*7.57%)*SUM(Fasering!$D$5:$D$10)</f>
        <v>2129.9487113780724</v>
      </c>
      <c r="K36" s="30">
        <f>($K$3+G36*12*7.57%)*SUM(Fasering!$D$5:$D$11)</f>
        <v>2781.8301455532351</v>
      </c>
      <c r="L36" s="73">
        <f>($K$3+H36*12*7.57%)*SUM(Fasering!$D$5:$D$12)</f>
        <v>3506.2656569800015</v>
      </c>
    </row>
    <row r="37" spans="1:12" x14ac:dyDescent="0.2">
      <c r="A37" s="52">
        <f t="shared" si="2"/>
        <v>27</v>
      </c>
      <c r="B37" s="16">
        <v>43700.99</v>
      </c>
      <c r="C37" s="16">
        <f t="shared" si="0"/>
        <v>44575.0098</v>
      </c>
      <c r="D37" s="68">
        <f t="shared" si="1"/>
        <v>3714.5841499999997</v>
      </c>
      <c r="E37" s="69">
        <f>GEW!$D$8+($D37-GEW!$D$8)*SUM(Fasering!$D$5:$D$9)</f>
        <v>2919.9369139153491</v>
      </c>
      <c r="F37" s="70">
        <f>GEW!$D$8+($D37-GEW!$D$8)*SUM(Fasering!$D$5:$D$10)</f>
        <v>3185.0179610609935</v>
      </c>
      <c r="G37" s="70">
        <f>GEW!$D$8+($D37-GEW!$D$8)*SUM(Fasering!$D$5:$D$11)</f>
        <v>3449.5031028543558</v>
      </c>
      <c r="H37" s="71">
        <f>GEW!$D$8+($D37-GEW!$D$8)*SUM(Fasering!$D$5:$D$12)</f>
        <v>3714.5841500000001</v>
      </c>
      <c r="I37" s="72">
        <f>($K$3+E37*12*7.57%)*SUM(Fasering!$D$5:$D$9)</f>
        <v>1549.6579635275641</v>
      </c>
      <c r="J37" s="30">
        <f>($K$3+F37*12*7.57%)*SUM(Fasering!$D$5:$D$10)</f>
        <v>2133.1185604283678</v>
      </c>
      <c r="K37" s="30">
        <f>($K$3+G37*12*7.57%)*SUM(Fasering!$D$5:$D$11)</f>
        <v>2786.4739466053798</v>
      </c>
      <c r="L37" s="73">
        <f>($K$3+H37*12*7.57%)*SUM(Fasering!$D$5:$D$12)</f>
        <v>3512.6682418600012</v>
      </c>
    </row>
    <row r="38" spans="1:12" x14ac:dyDescent="0.2">
      <c r="A38" s="52">
        <f t="shared" si="2"/>
        <v>28</v>
      </c>
      <c r="B38" s="16">
        <v>43763.73</v>
      </c>
      <c r="C38" s="16">
        <f t="shared" si="0"/>
        <v>44639.004600000007</v>
      </c>
      <c r="D38" s="68">
        <f t="shared" si="1"/>
        <v>3719.9170500000005</v>
      </c>
      <c r="E38" s="69">
        <f>GEW!$D$8+($D38-GEW!$D$8)*SUM(Fasering!$D$5:$D$9)</f>
        <v>2922.8981219168836</v>
      </c>
      <c r="F38" s="70">
        <f>GEW!$D$8+($D38-GEW!$D$8)*SUM(Fasering!$D$5:$D$10)</f>
        <v>3188.7703259053533</v>
      </c>
      <c r="G38" s="70">
        <f>GEW!$D$8+($D38-GEW!$D$8)*SUM(Fasering!$D$5:$D$11)</f>
        <v>3454.0448460115313</v>
      </c>
      <c r="H38" s="71">
        <f>GEW!$D$8+($D38-GEW!$D$8)*SUM(Fasering!$D$5:$D$12)</f>
        <v>3719.9170500000009</v>
      </c>
      <c r="I38" s="72">
        <f>($K$3+E38*12*7.57%)*SUM(Fasering!$D$5:$D$9)</f>
        <v>1551.151622712862</v>
      </c>
      <c r="J38" s="30">
        <f>($K$3+F38*12*7.57%)*SUM(Fasering!$D$5:$D$10)</f>
        <v>2135.5169725052565</v>
      </c>
      <c r="K38" s="30">
        <f>($K$3+G38*12*7.57%)*SUM(Fasering!$D$5:$D$11)</f>
        <v>2789.9875992586799</v>
      </c>
      <c r="L38" s="73">
        <f>($K$3+H38*12*7.57%)*SUM(Fasering!$D$5:$D$12)</f>
        <v>3517.5126482200021</v>
      </c>
    </row>
    <row r="39" spans="1:12" x14ac:dyDescent="0.2">
      <c r="A39" s="52">
        <f t="shared" si="2"/>
        <v>29</v>
      </c>
      <c r="B39" s="16">
        <v>43821.83</v>
      </c>
      <c r="C39" s="16">
        <f t="shared" si="0"/>
        <v>44698.266600000003</v>
      </c>
      <c r="D39" s="68">
        <f t="shared" si="1"/>
        <v>3724.8555500000002</v>
      </c>
      <c r="E39" s="69">
        <f>GEW!$D$8+($D39-GEW!$D$8)*SUM(Fasering!$D$5:$D$9)</f>
        <v>2925.640330793025</v>
      </c>
      <c r="F39" s="70">
        <f>GEW!$D$8+($D39-GEW!$D$8)*SUM(Fasering!$D$5:$D$10)</f>
        <v>3192.2451808217897</v>
      </c>
      <c r="G39" s="70">
        <f>GEW!$D$8+($D39-GEW!$D$8)*SUM(Fasering!$D$5:$D$11)</f>
        <v>3458.2506999712359</v>
      </c>
      <c r="H39" s="71">
        <f>GEW!$D$8+($D39-GEW!$D$8)*SUM(Fasering!$D$5:$D$12)</f>
        <v>3724.8555500000007</v>
      </c>
      <c r="I39" s="72">
        <f>($K$3+E39*12*7.57%)*SUM(Fasering!$D$5:$D$9)</f>
        <v>1552.5348168261194</v>
      </c>
      <c r="J39" s="30">
        <f>($K$3+F39*12*7.57%)*SUM(Fasering!$D$5:$D$10)</f>
        <v>2137.7380075971778</v>
      </c>
      <c r="K39" s="30">
        <f>($K$3+G39*12*7.57%)*SUM(Fasering!$D$5:$D$11)</f>
        <v>2793.2413961849902</v>
      </c>
      <c r="L39" s="73">
        <f>($K$3+H39*12*7.57%)*SUM(Fasering!$D$5:$D$12)</f>
        <v>3521.9987816200019</v>
      </c>
    </row>
    <row r="40" spans="1:12" x14ac:dyDescent="0.2">
      <c r="A40" s="52">
        <f t="shared" si="2"/>
        <v>30</v>
      </c>
      <c r="B40" s="16">
        <v>43875.69</v>
      </c>
      <c r="C40" s="16">
        <f t="shared" si="0"/>
        <v>44753.203800000003</v>
      </c>
      <c r="D40" s="68">
        <f t="shared" si="1"/>
        <v>3729.4336500000004</v>
      </c>
      <c r="E40" s="69">
        <f>GEW!$D$8+($D40-GEW!$D$8)*SUM(Fasering!$D$5:$D$9)</f>
        <v>2928.1824197787223</v>
      </c>
      <c r="F40" s="70">
        <f>GEW!$D$8+($D40-GEW!$D$8)*SUM(Fasering!$D$5:$D$10)</f>
        <v>3195.4664490799532</v>
      </c>
      <c r="G40" s="70">
        <f>GEW!$D$8+($D40-GEW!$D$8)*SUM(Fasering!$D$5:$D$11)</f>
        <v>3462.1496206987695</v>
      </c>
      <c r="H40" s="71">
        <f>GEW!$D$8+($D40-GEW!$D$8)*SUM(Fasering!$D$5:$D$12)</f>
        <v>3729.4336500000009</v>
      </c>
      <c r="I40" s="72">
        <f>($K$3+E40*12*7.57%)*SUM(Fasering!$D$5:$D$9)</f>
        <v>1553.8170687183751</v>
      </c>
      <c r="J40" s="30">
        <f>($K$3+F40*12*7.57%)*SUM(Fasering!$D$5:$D$10)</f>
        <v>2139.7969568235276</v>
      </c>
      <c r="K40" s="30">
        <f>($K$3+G40*12*7.57%)*SUM(Fasering!$D$5:$D$11)</f>
        <v>2796.2577387400861</v>
      </c>
      <c r="L40" s="73">
        <f>($K$3+H40*12*7.57%)*SUM(Fasering!$D$5:$D$12)</f>
        <v>3526.157527660002</v>
      </c>
    </row>
    <row r="41" spans="1:12" x14ac:dyDescent="0.2">
      <c r="A41" s="52">
        <f t="shared" si="2"/>
        <v>31</v>
      </c>
      <c r="B41" s="16">
        <v>43925.53</v>
      </c>
      <c r="C41" s="16">
        <f t="shared" si="0"/>
        <v>44804.0406</v>
      </c>
      <c r="D41" s="68">
        <f t="shared" si="1"/>
        <v>3733.6700499999997</v>
      </c>
      <c r="E41" s="69">
        <f>GEW!$D$8+($D41-GEW!$D$8)*SUM(Fasering!$D$5:$D$9)</f>
        <v>2930.5347724531953</v>
      </c>
      <c r="F41" s="70">
        <f>GEW!$D$8+($D41-GEW!$D$8)*SUM(Fasering!$D$5:$D$10)</f>
        <v>3198.4472884781499</v>
      </c>
      <c r="G41" s="70">
        <f>GEW!$D$8+($D41-GEW!$D$8)*SUM(Fasering!$D$5:$D$11)</f>
        <v>3465.7575339750456</v>
      </c>
      <c r="H41" s="71">
        <f>GEW!$D$8+($D41-GEW!$D$8)*SUM(Fasering!$D$5:$D$12)</f>
        <v>3733.6700500000002</v>
      </c>
      <c r="I41" s="72">
        <f>($K$3+E41*12*7.57%)*SUM(Fasering!$D$5:$D$9)</f>
        <v>1555.0036159576996</v>
      </c>
      <c r="J41" s="30">
        <f>($K$3+F41*12*7.57%)*SUM(Fasering!$D$5:$D$10)</f>
        <v>2141.7022302999712</v>
      </c>
      <c r="K41" s="30">
        <f>($K$3+G41*12*7.57%)*SUM(Fasering!$D$5:$D$11)</f>
        <v>2799.0489476696425</v>
      </c>
      <c r="L41" s="73">
        <f>($K$3+H41*12*7.57%)*SUM(Fasering!$D$5:$D$12)</f>
        <v>3530.0058734200011</v>
      </c>
    </row>
    <row r="42" spans="1:12" x14ac:dyDescent="0.2">
      <c r="A42" s="52">
        <f t="shared" si="2"/>
        <v>32</v>
      </c>
      <c r="B42" s="16">
        <v>43971.71</v>
      </c>
      <c r="C42" s="16">
        <f t="shared" si="0"/>
        <v>44851.144200000002</v>
      </c>
      <c r="D42" s="68">
        <f t="shared" si="1"/>
        <v>3737.5953500000001</v>
      </c>
      <c r="E42" s="69">
        <f>GEW!$D$8+($D42-GEW!$D$8)*SUM(Fasering!$D$5:$D$9)</f>
        <v>2932.714380127898</v>
      </c>
      <c r="F42" s="70">
        <f>GEW!$D$8+($D42-GEW!$D$8)*SUM(Fasering!$D$5:$D$10)</f>
        <v>3201.2092299590631</v>
      </c>
      <c r="G42" s="70">
        <f>GEW!$D$8+($D42-GEW!$D$8)*SUM(Fasering!$D$5:$D$11)</f>
        <v>3469.1005001688354</v>
      </c>
      <c r="H42" s="71">
        <f>GEW!$D$8+($D42-GEW!$D$8)*SUM(Fasering!$D$5:$D$12)</f>
        <v>3737.5953500000005</v>
      </c>
      <c r="I42" s="72">
        <f>($K$3+E42*12*7.57%)*SUM(Fasering!$D$5:$D$9)</f>
        <v>1556.1030291100274</v>
      </c>
      <c r="J42" s="30">
        <f>($K$3+F42*12*7.57%)*SUM(Fasering!$D$5:$D$10)</f>
        <v>2143.4675900339639</v>
      </c>
      <c r="K42" s="30">
        <f>($K$3+G42*12*7.57%)*SUM(Fasering!$D$5:$D$11)</f>
        <v>2801.6351841938599</v>
      </c>
      <c r="L42" s="73">
        <f>($K$3+H42*12*7.57%)*SUM(Fasering!$D$5:$D$12)</f>
        <v>3533.5716159400017</v>
      </c>
    </row>
    <row r="43" spans="1:12" x14ac:dyDescent="0.2">
      <c r="A43" s="52">
        <f t="shared" si="2"/>
        <v>33</v>
      </c>
      <c r="B43" s="16">
        <v>44014.45</v>
      </c>
      <c r="C43" s="16">
        <f t="shared" si="0"/>
        <v>44894.739000000001</v>
      </c>
      <c r="D43" s="68">
        <f t="shared" si="1"/>
        <v>3741.2282499999997</v>
      </c>
      <c r="E43" s="69">
        <f>GEW!$D$8+($D43-GEW!$D$8)*SUM(Fasering!$D$5:$D$9)</f>
        <v>2934.7316263820512</v>
      </c>
      <c r="F43" s="70">
        <f>GEW!$D$8+($D43-GEW!$D$8)*SUM(Fasering!$D$5:$D$10)</f>
        <v>3203.7654313209996</v>
      </c>
      <c r="G43" s="70">
        <f>GEW!$D$8+($D43-GEW!$D$8)*SUM(Fasering!$D$5:$D$11)</f>
        <v>3472.1944450610517</v>
      </c>
      <c r="H43" s="71">
        <f>GEW!$D$8+($D43-GEW!$D$8)*SUM(Fasering!$D$5:$D$12)</f>
        <v>3741.2282500000001</v>
      </c>
      <c r="I43" s="72">
        <f>($K$3+E43*12*7.57%)*SUM(Fasering!$D$5:$D$9)</f>
        <v>1557.1205457434289</v>
      </c>
      <c r="J43" s="30">
        <f>($K$3+F43*12*7.57%)*SUM(Fasering!$D$5:$D$10)</f>
        <v>2145.101446141171</v>
      </c>
      <c r="K43" s="30">
        <f>($K$3+G43*12*7.57%)*SUM(Fasering!$D$5:$D$11)</f>
        <v>2804.0287690584123</v>
      </c>
      <c r="L43" s="73">
        <f>($K$3+H43*12*7.57%)*SUM(Fasering!$D$5:$D$12)</f>
        <v>3536.8717423000012</v>
      </c>
    </row>
    <row r="44" spans="1:12" x14ac:dyDescent="0.2">
      <c r="A44" s="52">
        <f t="shared" si="2"/>
        <v>34</v>
      </c>
      <c r="B44" s="16">
        <v>44054.05</v>
      </c>
      <c r="C44" s="16">
        <f t="shared" si="0"/>
        <v>44935.131000000001</v>
      </c>
      <c r="D44" s="68">
        <f t="shared" si="1"/>
        <v>3744.5942500000001</v>
      </c>
      <c r="E44" s="69">
        <f>GEW!$D$8+($D44-GEW!$D$8)*SUM(Fasering!$D$5:$D$9)</f>
        <v>2936.6006706418657</v>
      </c>
      <c r="F44" s="70">
        <f>GEW!$D$8+($D44-GEW!$D$8)*SUM(Fasering!$D$5:$D$10)</f>
        <v>3206.1338350161959</v>
      </c>
      <c r="G44" s="70">
        <f>GEW!$D$8+($D44-GEW!$D$8)*SUM(Fasering!$D$5:$D$11)</f>
        <v>3475.0610856256699</v>
      </c>
      <c r="H44" s="71">
        <f>GEW!$D$8+($D44-GEW!$D$8)*SUM(Fasering!$D$5:$D$12)</f>
        <v>3744.5942500000006</v>
      </c>
      <c r="I44" s="72">
        <f>($K$3+E44*12*7.57%)*SUM(Fasering!$D$5:$D$9)</f>
        <v>1558.0633079961826</v>
      </c>
      <c r="J44" s="30">
        <f>($K$3+F44*12*7.57%)*SUM(Fasering!$D$5:$D$10)</f>
        <v>2146.6152669611379</v>
      </c>
      <c r="K44" s="30">
        <f>($K$3+G44*12*7.57%)*SUM(Fasering!$D$5:$D$11)</f>
        <v>2806.246503280131</v>
      </c>
      <c r="L44" s="73">
        <f>($K$3+H44*12*7.57%)*SUM(Fasering!$D$5:$D$12)</f>
        <v>3539.9294167000016</v>
      </c>
    </row>
    <row r="45" spans="1:12" x14ac:dyDescent="0.2">
      <c r="A45" s="52">
        <f t="shared" si="2"/>
        <v>35</v>
      </c>
      <c r="B45" s="16">
        <v>44090.69</v>
      </c>
      <c r="C45" s="16">
        <f t="shared" si="0"/>
        <v>44972.503800000006</v>
      </c>
      <c r="D45" s="68">
        <f t="shared" si="1"/>
        <v>3747.7086500000005</v>
      </c>
      <c r="E45" s="69">
        <f>GEW!$D$8+($D45-GEW!$D$8)*SUM(Fasering!$D$5:$D$9)</f>
        <v>2938.3300085630681</v>
      </c>
      <c r="F45" s="70">
        <f>GEW!$D$8+($D45-GEW!$D$8)*SUM(Fasering!$D$5:$D$10)</f>
        <v>3208.3252065159941</v>
      </c>
      <c r="G45" s="70">
        <f>GEW!$D$8+($D45-GEW!$D$8)*SUM(Fasering!$D$5:$D$11)</f>
        <v>3477.7134520470745</v>
      </c>
      <c r="H45" s="71">
        <f>GEW!$D$8+($D45-GEW!$D$8)*SUM(Fasering!$D$5:$D$12)</f>
        <v>3747.7086500000009</v>
      </c>
      <c r="I45" s="72">
        <f>($K$3+E45*12*7.57%)*SUM(Fasering!$D$5:$D$9)</f>
        <v>1558.9356011512562</v>
      </c>
      <c r="J45" s="30">
        <f>($K$3+F45*12*7.57%)*SUM(Fasering!$D$5:$D$10)</f>
        <v>2148.0159334975933</v>
      </c>
      <c r="K45" s="30">
        <f>($K$3+G45*12*7.57%)*SUM(Fasering!$D$5:$D$11)</f>
        <v>2808.2984674691161</v>
      </c>
      <c r="L45" s="73">
        <f>($K$3+H45*12*7.57%)*SUM(Fasering!$D$5:$D$12)</f>
        <v>3542.7585376600023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6"/>
  <sheetViews>
    <sheetView zoomScale="90" zoomScaleNormal="90" workbookViewId="0"/>
  </sheetViews>
  <sheetFormatPr defaultRowHeight="12.75" x14ac:dyDescent="0.2"/>
  <cols>
    <col min="1" max="1" width="3.8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44</v>
      </c>
      <c r="B1" s="1" t="s">
        <v>82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29153.06</v>
      </c>
      <c r="C10" s="16">
        <f t="shared" ref="C10:C45" si="0">B10*$D$3</f>
        <v>29736.121200000001</v>
      </c>
      <c r="D10" s="68">
        <f t="shared" ref="D10:D45" si="1">B10/12*$D$3</f>
        <v>2478.0101</v>
      </c>
      <c r="E10" s="69">
        <f>GEW!$D$8+($D10-GEW!$D$8)*SUM(Fasering!$D$5:$D$9)</f>
        <v>2233.3024427365463</v>
      </c>
      <c r="F10" s="70">
        <f>GEW!$D$8+($D10-GEW!$D$8)*SUM(Fasering!$D$5:$D$10)</f>
        <v>2314.9328305191366</v>
      </c>
      <c r="G10" s="70">
        <f>GEW!$D$8+($D10-GEW!$D$8)*SUM(Fasering!$D$5:$D$11)</f>
        <v>2396.3797122174096</v>
      </c>
      <c r="H10" s="71">
        <f>GEW!$D$8+($D10-GEW!$D$8)*SUM(Fasering!$D$5:$D$12)</f>
        <v>2478.0101</v>
      </c>
      <c r="I10" s="72">
        <f>($K$3+E10*12*7.57%)*SUM(Fasering!$D$5:$D$9)</f>
        <v>1203.3135377774142</v>
      </c>
      <c r="J10" s="30">
        <f>($K$3+F10*12*7.57%)*SUM(Fasering!$D$5:$D$10)</f>
        <v>1576.9832240286496</v>
      </c>
      <c r="K10" s="30">
        <f>($K$3+G10*12*7.57%)*SUM(Fasering!$D$5:$D$11)</f>
        <v>1971.7405573080646</v>
      </c>
      <c r="L10" s="73">
        <f>($K$3+H10*12*7.57%)*SUM(Fasering!$D$5:$D$12)</f>
        <v>2389.3643748400009</v>
      </c>
    </row>
    <row r="11" spans="1:12" x14ac:dyDescent="0.2">
      <c r="A11" s="52">
        <f t="shared" ref="A11:A45" si="2">+A10+1</f>
        <v>1</v>
      </c>
      <c r="B11" s="16">
        <v>29417.61</v>
      </c>
      <c r="C11" s="16">
        <f t="shared" si="0"/>
        <v>30005.962200000002</v>
      </c>
      <c r="D11" s="68">
        <f t="shared" si="1"/>
        <v>2500.4968500000004</v>
      </c>
      <c r="E11" s="69">
        <f>GEW!$D$8+($D11-GEW!$D$8)*SUM(Fasering!$D$5:$D$9)</f>
        <v>2245.7886967500285</v>
      </c>
      <c r="F11" s="70">
        <f>GEW!$D$8+($D11-GEW!$D$8)*SUM(Fasering!$D$5:$D$10)</f>
        <v>2330.7550829828792</v>
      </c>
      <c r="G11" s="70">
        <f>GEW!$D$8+($D11-GEW!$D$8)*SUM(Fasering!$D$5:$D$11)</f>
        <v>2415.5304637671497</v>
      </c>
      <c r="H11" s="71">
        <f>GEW!$D$8+($D11-GEW!$D$8)*SUM(Fasering!$D$5:$D$12)</f>
        <v>2500.4968500000004</v>
      </c>
      <c r="I11" s="72">
        <f>($K$3+E11*12*7.57%)*SUM(Fasering!$D$5:$D$9)</f>
        <v>1209.6117133826174</v>
      </c>
      <c r="J11" s="30">
        <f>($K$3+F11*12*7.57%)*SUM(Fasering!$D$5:$D$10)</f>
        <v>1587.0963881175987</v>
      </c>
      <c r="K11" s="30">
        <f>($K$3+G11*12*7.57%)*SUM(Fasering!$D$5:$D$11)</f>
        <v>1986.556253983716</v>
      </c>
      <c r="L11" s="73">
        <f>($K$3+H11*12*7.57%)*SUM(Fasering!$D$5:$D$12)</f>
        <v>2409.7913385400011</v>
      </c>
    </row>
    <row r="12" spans="1:12" x14ac:dyDescent="0.2">
      <c r="A12" s="52">
        <f t="shared" si="2"/>
        <v>2</v>
      </c>
      <c r="B12" s="16">
        <v>30244.11</v>
      </c>
      <c r="C12" s="16">
        <f t="shared" si="0"/>
        <v>30848.992200000001</v>
      </c>
      <c r="D12" s="68">
        <f t="shared" si="1"/>
        <v>2570.74935</v>
      </c>
      <c r="E12" s="69">
        <f>GEW!$D$8+($D12-GEW!$D$8)*SUM(Fasering!$D$5:$D$9)</f>
        <v>2284.797915960547</v>
      </c>
      <c r="F12" s="70">
        <f>GEW!$D$8+($D12-GEW!$D$8)*SUM(Fasering!$D$5:$D$10)</f>
        <v>2380.1865388939841</v>
      </c>
      <c r="G12" s="70">
        <f>GEW!$D$8+($D12-GEW!$D$8)*SUM(Fasering!$D$5:$D$11)</f>
        <v>2475.360727066563</v>
      </c>
      <c r="H12" s="71">
        <f>GEW!$D$8+($D12-GEW!$D$8)*SUM(Fasering!$D$5:$D$12)</f>
        <v>2570.74935</v>
      </c>
      <c r="I12" s="72">
        <f>($K$3+E12*12*7.57%)*SUM(Fasering!$D$5:$D$9)</f>
        <v>1229.288304339716</v>
      </c>
      <c r="J12" s="30">
        <f>($K$3+F12*12*7.57%)*SUM(Fasering!$D$5:$D$10)</f>
        <v>1618.6916635646462</v>
      </c>
      <c r="K12" s="30">
        <f>($K$3+G12*12*7.57%)*SUM(Fasering!$D$5:$D$11)</f>
        <v>2032.8430553536859</v>
      </c>
      <c r="L12" s="73">
        <f>($K$3+H12*12*7.57%)*SUM(Fasering!$D$5:$D$12)</f>
        <v>2473.6087095400007</v>
      </c>
    </row>
    <row r="13" spans="1:12" x14ac:dyDescent="0.2">
      <c r="A13" s="52">
        <f t="shared" si="2"/>
        <v>3</v>
      </c>
      <c r="B13" s="16">
        <v>31359.62</v>
      </c>
      <c r="C13" s="16">
        <f t="shared" si="0"/>
        <v>31986.812399999999</v>
      </c>
      <c r="D13" s="68">
        <f t="shared" si="1"/>
        <v>2665.5677000000001</v>
      </c>
      <c r="E13" s="69">
        <f>GEW!$D$8+($D13-GEW!$D$8)*SUM(Fasering!$D$5:$D$9)</f>
        <v>2337.4478544015942</v>
      </c>
      <c r="F13" s="70">
        <f>GEW!$D$8+($D13-GEW!$D$8)*SUM(Fasering!$D$5:$D$10)</f>
        <v>2446.9031552078341</v>
      </c>
      <c r="G13" s="70">
        <f>GEW!$D$8+($D13-GEW!$D$8)*SUM(Fasering!$D$5:$D$11)</f>
        <v>2556.1123991937602</v>
      </c>
      <c r="H13" s="71">
        <f>GEW!$D$8+($D13-GEW!$D$8)*SUM(Fasering!$D$5:$D$12)</f>
        <v>2665.5677000000001</v>
      </c>
      <c r="I13" s="72">
        <f>($K$3+E13*12*7.57%)*SUM(Fasering!$D$5:$D$9)</f>
        <v>1255.8453932429857</v>
      </c>
      <c r="J13" s="30">
        <f>($K$3+F13*12*7.57%)*SUM(Fasering!$D$5:$D$10)</f>
        <v>1661.3351550515624</v>
      </c>
      <c r="K13" s="30">
        <f>($K$3+G13*12*7.57%)*SUM(Fasering!$D$5:$D$11)</f>
        <v>2095.3153963049449</v>
      </c>
      <c r="L13" s="73">
        <f>($K$3+H13*12*7.57%)*SUM(Fasering!$D$5:$D$12)</f>
        <v>2559.7416986800008</v>
      </c>
    </row>
    <row r="14" spans="1:12" x14ac:dyDescent="0.2">
      <c r="A14" s="52">
        <f t="shared" si="2"/>
        <v>4</v>
      </c>
      <c r="B14" s="16">
        <v>32273.3</v>
      </c>
      <c r="C14" s="16">
        <f t="shared" si="0"/>
        <v>32918.766000000003</v>
      </c>
      <c r="D14" s="68">
        <f t="shared" si="1"/>
        <v>2743.2305000000001</v>
      </c>
      <c r="E14" s="69">
        <f>GEW!$D$8+($D14-GEW!$D$8)*SUM(Fasering!$D$5:$D$9)</f>
        <v>2380.5718028689466</v>
      </c>
      <c r="F14" s="70">
        <f>GEW!$D$8+($D14-GEW!$D$8)*SUM(Fasering!$D$5:$D$10)</f>
        <v>2501.5486877388184</v>
      </c>
      <c r="G14" s="70">
        <f>GEW!$D$8+($D14-GEW!$D$8)*SUM(Fasering!$D$5:$D$11)</f>
        <v>2622.2536151301283</v>
      </c>
      <c r="H14" s="71">
        <f>GEW!$D$8+($D14-GEW!$D$8)*SUM(Fasering!$D$5:$D$12)</f>
        <v>2743.2305000000006</v>
      </c>
      <c r="I14" s="72">
        <f>($K$3+E14*12*7.57%)*SUM(Fasering!$D$5:$D$9)</f>
        <v>1277.5974895837985</v>
      </c>
      <c r="J14" s="30">
        <f>($K$3+F14*12*7.57%)*SUM(Fasering!$D$5:$D$10)</f>
        <v>1696.2631299704474</v>
      </c>
      <c r="K14" s="30">
        <f>($K$3+G14*12*7.57%)*SUM(Fasering!$D$5:$D$11)</f>
        <v>2146.4845731660635</v>
      </c>
      <c r="L14" s="73">
        <f>($K$3+H14*12*7.57%)*SUM(Fasering!$D$5:$D$12)</f>
        <v>2630.2905862000011</v>
      </c>
    </row>
    <row r="15" spans="1:12" x14ac:dyDescent="0.2">
      <c r="A15" s="52">
        <f t="shared" si="2"/>
        <v>5</v>
      </c>
      <c r="B15" s="16">
        <v>32273.3</v>
      </c>
      <c r="C15" s="16">
        <f t="shared" si="0"/>
        <v>32918.766000000003</v>
      </c>
      <c r="D15" s="68">
        <f t="shared" si="1"/>
        <v>2743.2305000000001</v>
      </c>
      <c r="E15" s="69">
        <f>GEW!$D$8+($D15-GEW!$D$8)*SUM(Fasering!$D$5:$D$9)</f>
        <v>2380.5718028689466</v>
      </c>
      <c r="F15" s="70">
        <f>GEW!$D$8+($D15-GEW!$D$8)*SUM(Fasering!$D$5:$D$10)</f>
        <v>2501.5486877388184</v>
      </c>
      <c r="G15" s="70">
        <f>GEW!$D$8+($D15-GEW!$D$8)*SUM(Fasering!$D$5:$D$11)</f>
        <v>2622.2536151301283</v>
      </c>
      <c r="H15" s="71">
        <f>GEW!$D$8+($D15-GEW!$D$8)*SUM(Fasering!$D$5:$D$12)</f>
        <v>2743.2305000000006</v>
      </c>
      <c r="I15" s="72">
        <f>($K$3+E15*12*7.57%)*SUM(Fasering!$D$5:$D$9)</f>
        <v>1277.5974895837985</v>
      </c>
      <c r="J15" s="30">
        <f>($K$3+F15*12*7.57%)*SUM(Fasering!$D$5:$D$10)</f>
        <v>1696.2631299704474</v>
      </c>
      <c r="K15" s="30">
        <f>($K$3+G15*12*7.57%)*SUM(Fasering!$D$5:$D$11)</f>
        <v>2146.4845731660635</v>
      </c>
      <c r="L15" s="73">
        <f>($K$3+H15*12*7.57%)*SUM(Fasering!$D$5:$D$12)</f>
        <v>2630.2905862000011</v>
      </c>
    </row>
    <row r="16" spans="1:12" x14ac:dyDescent="0.2">
      <c r="A16" s="52">
        <f t="shared" si="2"/>
        <v>6</v>
      </c>
      <c r="B16" s="16">
        <v>33422.949999999997</v>
      </c>
      <c r="C16" s="16">
        <f t="shared" si="0"/>
        <v>34091.409</v>
      </c>
      <c r="D16" s="68">
        <f t="shared" si="1"/>
        <v>2840.9507499999995</v>
      </c>
      <c r="E16" s="69">
        <f>GEW!$D$8+($D16-GEW!$D$8)*SUM(Fasering!$D$5:$D$9)</f>
        <v>2434.8330840127728</v>
      </c>
      <c r="F16" s="70">
        <f>GEW!$D$8+($D16-GEW!$D$8)*SUM(Fasering!$D$5:$D$10)</f>
        <v>2570.3071551171633</v>
      </c>
      <c r="G16" s="70">
        <f>GEW!$D$8+($D16-GEW!$D$8)*SUM(Fasering!$D$5:$D$11)</f>
        <v>2705.4766788956094</v>
      </c>
      <c r="H16" s="71">
        <f>GEW!$D$8+($D16-GEW!$D$8)*SUM(Fasering!$D$5:$D$12)</f>
        <v>2840.95075</v>
      </c>
      <c r="I16" s="72">
        <f>($K$3+E16*12*7.57%)*SUM(Fasering!$D$5:$D$9)</f>
        <v>1304.9673538231546</v>
      </c>
      <c r="J16" s="30">
        <f>($K$3+F16*12*7.57%)*SUM(Fasering!$D$5:$D$10)</f>
        <v>1740.2117184976078</v>
      </c>
      <c r="K16" s="30">
        <f>($K$3+G16*12*7.57%)*SUM(Fasering!$D$5:$D$11)</f>
        <v>2210.8688698327128</v>
      </c>
      <c r="L16" s="73">
        <f>($K$3+H16*12*7.57%)*SUM(Fasering!$D$5:$D$12)</f>
        <v>2719.0596613000007</v>
      </c>
    </row>
    <row r="17" spans="1:12" x14ac:dyDescent="0.2">
      <c r="A17" s="52">
        <f t="shared" si="2"/>
        <v>7</v>
      </c>
      <c r="B17" s="16">
        <v>33434.230000000003</v>
      </c>
      <c r="C17" s="16">
        <f t="shared" si="0"/>
        <v>34102.914600000004</v>
      </c>
      <c r="D17" s="68">
        <f t="shared" si="1"/>
        <v>2841.9095500000003</v>
      </c>
      <c r="E17" s="69">
        <f>GEW!$D$8+($D17-GEW!$D$8)*SUM(Fasering!$D$5:$D$9)</f>
        <v>2435.3654784382961</v>
      </c>
      <c r="F17" s="70">
        <f>GEW!$D$8+($D17-GEW!$D$8)*SUM(Fasering!$D$5:$D$10)</f>
        <v>2570.9817913212501</v>
      </c>
      <c r="G17" s="70">
        <f>GEW!$D$8+($D17-GEW!$D$8)*SUM(Fasering!$D$5:$D$11)</f>
        <v>2706.2932371170468</v>
      </c>
      <c r="H17" s="71">
        <f>GEW!$D$8+($D17-GEW!$D$8)*SUM(Fasering!$D$5:$D$12)</f>
        <v>2841.9095500000003</v>
      </c>
      <c r="I17" s="72">
        <f>($K$3+E17*12*7.57%)*SUM(Fasering!$D$5:$D$9)</f>
        <v>1305.2358982224241</v>
      </c>
      <c r="J17" s="30">
        <f>($K$3+F17*12*7.57%)*SUM(Fasering!$D$5:$D$10)</f>
        <v>1740.6429280645079</v>
      </c>
      <c r="K17" s="30">
        <f>($K$3+G17*12*7.57%)*SUM(Fasering!$D$5:$D$11)</f>
        <v>2211.5005880655672</v>
      </c>
      <c r="L17" s="73">
        <f>($K$3+H17*12*7.57%)*SUM(Fasering!$D$5:$D$12)</f>
        <v>2719.930635220001</v>
      </c>
    </row>
    <row r="18" spans="1:12" x14ac:dyDescent="0.2">
      <c r="A18" s="52">
        <f t="shared" si="2"/>
        <v>8</v>
      </c>
      <c r="B18" s="16">
        <v>35014.769999999997</v>
      </c>
      <c r="C18" s="16">
        <f t="shared" si="0"/>
        <v>35715.065399999999</v>
      </c>
      <c r="D18" s="68">
        <f t="shared" si="1"/>
        <v>2976.2554499999997</v>
      </c>
      <c r="E18" s="69">
        <f>GEW!$D$8+($D18-GEW!$D$8)*SUM(Fasering!$D$5:$D$9)</f>
        <v>2509.9639434485721</v>
      </c>
      <c r="F18" s="70">
        <f>GEW!$D$8+($D18-GEW!$D$8)*SUM(Fasering!$D$5:$D$10)</f>
        <v>2665.5110028466434</v>
      </c>
      <c r="G18" s="70">
        <f>GEW!$D$8+($D18-GEW!$D$8)*SUM(Fasering!$D$5:$D$11)</f>
        <v>2820.7083906019284</v>
      </c>
      <c r="H18" s="71">
        <f>GEW!$D$8+($D18-GEW!$D$8)*SUM(Fasering!$D$5:$D$12)</f>
        <v>2976.2554499999997</v>
      </c>
      <c r="I18" s="72">
        <f>($K$3+E18*12*7.57%)*SUM(Fasering!$D$5:$D$9)</f>
        <v>1342.8640156711017</v>
      </c>
      <c r="J18" s="30">
        <f>($K$3+F18*12*7.57%)*SUM(Fasering!$D$5:$D$10)</f>
        <v>1801.0634926804503</v>
      </c>
      <c r="K18" s="30">
        <f>($K$3+G18*12*7.57%)*SUM(Fasering!$D$5:$D$11)</f>
        <v>2300.0161852068768</v>
      </c>
      <c r="L18" s="73">
        <f>($K$3+H18*12*7.57%)*SUM(Fasering!$D$5:$D$12)</f>
        <v>2841.9704507800002</v>
      </c>
    </row>
    <row r="19" spans="1:12" x14ac:dyDescent="0.2">
      <c r="A19" s="52">
        <f t="shared" si="2"/>
        <v>9</v>
      </c>
      <c r="B19" s="16">
        <v>35029.47</v>
      </c>
      <c r="C19" s="16">
        <f t="shared" si="0"/>
        <v>35730.059399999998</v>
      </c>
      <c r="D19" s="68">
        <f t="shared" si="1"/>
        <v>2977.50495</v>
      </c>
      <c r="E19" s="69">
        <f>GEW!$D$8+($D19-GEW!$D$8)*SUM(Fasering!$D$5:$D$9)</f>
        <v>2510.6577553328971</v>
      </c>
      <c r="F19" s="70">
        <f>GEW!$D$8+($D19-GEW!$D$8)*SUM(Fasering!$D$5:$D$10)</f>
        <v>2666.3901830062241</v>
      </c>
      <c r="G19" s="70">
        <f>GEW!$D$8+($D19-GEW!$D$8)*SUM(Fasering!$D$5:$D$11)</f>
        <v>2821.7725223266734</v>
      </c>
      <c r="H19" s="71">
        <f>GEW!$D$8+($D19-GEW!$D$8)*SUM(Fasering!$D$5:$D$12)</f>
        <v>2977.5049500000005</v>
      </c>
      <c r="I19" s="72">
        <f>($K$3+E19*12*7.57%)*SUM(Fasering!$D$5:$D$9)</f>
        <v>1343.2139804467454</v>
      </c>
      <c r="J19" s="30">
        <f>($K$3+F19*12*7.57%)*SUM(Fasering!$D$5:$D$10)</f>
        <v>1801.6254413181657</v>
      </c>
      <c r="K19" s="30">
        <f>($K$3+G19*12*7.57%)*SUM(Fasering!$D$5:$D$11)</f>
        <v>2300.8394350316062</v>
      </c>
      <c r="L19" s="73">
        <f>($K$3+H19*12*7.57%)*SUM(Fasering!$D$5:$D$12)</f>
        <v>2843.1054965800013</v>
      </c>
    </row>
    <row r="20" spans="1:12" x14ac:dyDescent="0.2">
      <c r="A20" s="52">
        <f t="shared" si="2"/>
        <v>10</v>
      </c>
      <c r="B20" s="16">
        <v>36609.99</v>
      </c>
      <c r="C20" s="16">
        <f t="shared" si="0"/>
        <v>37342.1898</v>
      </c>
      <c r="D20" s="68">
        <f t="shared" si="1"/>
        <v>3111.84915</v>
      </c>
      <c r="E20" s="69">
        <f>GEW!$D$8+($D20-GEW!$D$8)*SUM(Fasering!$D$5:$D$9)</f>
        <v>2585.255276381426</v>
      </c>
      <c r="F20" s="70">
        <f>GEW!$D$8+($D20-GEW!$D$8)*SUM(Fasering!$D$5:$D$10)</f>
        <v>2760.9181983681356</v>
      </c>
      <c r="G20" s="70">
        <f>GEW!$D$8+($D20-GEW!$D$8)*SUM(Fasering!$D$5:$D$11)</f>
        <v>2936.18622801329</v>
      </c>
      <c r="H20" s="71">
        <f>GEW!$D$8+($D20-GEW!$D$8)*SUM(Fasering!$D$5:$D$12)</f>
        <v>3111.84915</v>
      </c>
      <c r="I20" s="72">
        <f>($K$3+E20*12*7.57%)*SUM(Fasering!$D$5:$D$9)</f>
        <v>1380.8416217528711</v>
      </c>
      <c r="J20" s="30">
        <f>($K$3+F20*12*7.57%)*SUM(Fasering!$D$5:$D$10)</f>
        <v>1862.0452413781386</v>
      </c>
      <c r="K20" s="30">
        <f>($K$3+G20*12*7.57%)*SUM(Fasering!$D$5:$D$11)</f>
        <v>2389.3539121051272</v>
      </c>
      <c r="L20" s="73">
        <f>($K$3+H20*12*7.57%)*SUM(Fasering!$D$5:$D$12)</f>
        <v>2965.1437678600009</v>
      </c>
    </row>
    <row r="21" spans="1:12" x14ac:dyDescent="0.2">
      <c r="A21" s="52">
        <f t="shared" si="2"/>
        <v>11</v>
      </c>
      <c r="B21" s="16">
        <v>36627.15</v>
      </c>
      <c r="C21" s="16">
        <f t="shared" si="0"/>
        <v>37359.692999999999</v>
      </c>
      <c r="D21" s="68">
        <f t="shared" si="1"/>
        <v>3113.3077500000004</v>
      </c>
      <c r="E21" s="69">
        <f>GEW!$D$8+($D21-GEW!$D$8)*SUM(Fasering!$D$5:$D$9)</f>
        <v>2586.0651955606791</v>
      </c>
      <c r="F21" s="70">
        <f>GEW!$D$8+($D21-GEW!$D$8)*SUM(Fasering!$D$5:$D$10)</f>
        <v>2761.9445066360545</v>
      </c>
      <c r="G21" s="70">
        <f>GEW!$D$8+($D21-GEW!$D$8)*SUM(Fasering!$D$5:$D$11)</f>
        <v>2937.428438924625</v>
      </c>
      <c r="H21" s="71">
        <f>GEW!$D$8+($D21-GEW!$D$8)*SUM(Fasering!$D$5:$D$12)</f>
        <v>3113.3077500000009</v>
      </c>
      <c r="I21" s="72">
        <f>($K$3+E21*12*7.57%)*SUM(Fasering!$D$5:$D$9)</f>
        <v>1381.250152062398</v>
      </c>
      <c r="J21" s="30">
        <f>($K$3+F21*12*7.57%)*SUM(Fasering!$D$5:$D$10)</f>
        <v>1862.7012304001246</v>
      </c>
      <c r="K21" s="30">
        <f>($K$3+G21*12*7.57%)*SUM(Fasering!$D$5:$D$11)</f>
        <v>2390.3149302678726</v>
      </c>
      <c r="L21" s="73">
        <f>($K$3+H21*12*7.57%)*SUM(Fasering!$D$5:$D$12)</f>
        <v>2966.4687601000019</v>
      </c>
    </row>
    <row r="22" spans="1:12" x14ac:dyDescent="0.2">
      <c r="A22" s="52">
        <f t="shared" si="2"/>
        <v>12</v>
      </c>
      <c r="B22" s="16">
        <v>38207.69</v>
      </c>
      <c r="C22" s="16">
        <f t="shared" si="0"/>
        <v>38971.843800000002</v>
      </c>
      <c r="D22" s="68">
        <f t="shared" si="1"/>
        <v>3247.6536500000002</v>
      </c>
      <c r="E22" s="69">
        <f>GEW!$D$8+($D22-GEW!$D$8)*SUM(Fasering!$D$5:$D$9)</f>
        <v>2660.663660570955</v>
      </c>
      <c r="F22" s="70">
        <f>GEW!$D$8+($D22-GEW!$D$8)*SUM(Fasering!$D$5:$D$10)</f>
        <v>2856.4737181614482</v>
      </c>
      <c r="G22" s="70">
        <f>GEW!$D$8+($D22-GEW!$D$8)*SUM(Fasering!$D$5:$D$11)</f>
        <v>3051.843592409507</v>
      </c>
      <c r="H22" s="71">
        <f>GEW!$D$8+($D22-GEW!$D$8)*SUM(Fasering!$D$5:$D$12)</f>
        <v>3247.6536500000002</v>
      </c>
      <c r="I22" s="72">
        <f>($K$3+E22*12*7.57%)*SUM(Fasering!$D$5:$D$9)</f>
        <v>1418.8782695110756</v>
      </c>
      <c r="J22" s="30">
        <f>($K$3+F22*12*7.57%)*SUM(Fasering!$D$5:$D$10)</f>
        <v>1923.1217950160672</v>
      </c>
      <c r="K22" s="30">
        <f>($K$3+G22*12*7.57%)*SUM(Fasering!$D$5:$D$11)</f>
        <v>2478.8305274091827</v>
      </c>
      <c r="L22" s="73">
        <f>($K$3+H22*12*7.57%)*SUM(Fasering!$D$5:$D$12)</f>
        <v>3088.5085756600015</v>
      </c>
    </row>
    <row r="23" spans="1:12" x14ac:dyDescent="0.2">
      <c r="A23" s="52">
        <f t="shared" si="2"/>
        <v>13</v>
      </c>
      <c r="B23" s="16">
        <v>38224.85</v>
      </c>
      <c r="C23" s="16">
        <f t="shared" si="0"/>
        <v>38989.347000000002</v>
      </c>
      <c r="D23" s="68">
        <f t="shared" si="1"/>
        <v>3249.1122500000001</v>
      </c>
      <c r="E23" s="69">
        <f>GEW!$D$8+($D23-GEW!$D$8)*SUM(Fasering!$D$5:$D$9)</f>
        <v>2661.4735797502076</v>
      </c>
      <c r="F23" s="70">
        <f>GEW!$D$8+($D23-GEW!$D$8)*SUM(Fasering!$D$5:$D$10)</f>
        <v>2857.5000264293667</v>
      </c>
      <c r="G23" s="70">
        <f>GEW!$D$8+($D23-GEW!$D$8)*SUM(Fasering!$D$5:$D$11)</f>
        <v>3053.0858033208415</v>
      </c>
      <c r="H23" s="71">
        <f>GEW!$D$8+($D23-GEW!$D$8)*SUM(Fasering!$D$5:$D$12)</f>
        <v>3249.1122500000001</v>
      </c>
      <c r="I23" s="72">
        <f>($K$3+E23*12*7.57%)*SUM(Fasering!$D$5:$D$9)</f>
        <v>1419.2867998206025</v>
      </c>
      <c r="J23" s="30">
        <f>($K$3+F23*12*7.57%)*SUM(Fasering!$D$5:$D$10)</f>
        <v>1923.7777840380531</v>
      </c>
      <c r="K23" s="30">
        <f>($K$3+G23*12*7.57%)*SUM(Fasering!$D$5:$D$11)</f>
        <v>2479.7915455719271</v>
      </c>
      <c r="L23" s="73">
        <f>($K$3+H23*12*7.57%)*SUM(Fasering!$D$5:$D$12)</f>
        <v>3089.8335679000015</v>
      </c>
    </row>
    <row r="24" spans="1:12" x14ac:dyDescent="0.2">
      <c r="A24" s="52">
        <f t="shared" si="2"/>
        <v>14</v>
      </c>
      <c r="B24" s="16">
        <v>39805.379999999997</v>
      </c>
      <c r="C24" s="16">
        <f t="shared" si="0"/>
        <v>40601.4876</v>
      </c>
      <c r="D24" s="68">
        <f t="shared" si="1"/>
        <v>3383.4573</v>
      </c>
      <c r="E24" s="69">
        <f>GEW!$D$8+($D24-GEW!$D$8)*SUM(Fasering!$D$5:$D$9)</f>
        <v>2736.0715727796101</v>
      </c>
      <c r="F24" s="70">
        <f>GEW!$D$8+($D24-GEW!$D$8)*SUM(Fasering!$D$5:$D$10)</f>
        <v>2952.0286398730195</v>
      </c>
      <c r="G24" s="70">
        <f>GEW!$D$8+($D24-GEW!$D$8)*SUM(Fasering!$D$5:$D$11)</f>
        <v>3167.500232906591</v>
      </c>
      <c r="H24" s="71">
        <f>GEW!$D$8+($D24-GEW!$D$8)*SUM(Fasering!$D$5:$D$12)</f>
        <v>3383.4573</v>
      </c>
      <c r="I24" s="72">
        <f>($K$3+E24*12*7.57%)*SUM(Fasering!$D$5:$D$9)</f>
        <v>1456.914679198004</v>
      </c>
      <c r="J24" s="30">
        <f>($K$3+F24*12*7.57%)*SUM(Fasering!$D$5:$D$10)</f>
        <v>1984.1979663760108</v>
      </c>
      <c r="K24" s="30">
        <f>($K$3+G24*12*7.57%)*SUM(Fasering!$D$5:$D$11)</f>
        <v>2568.3065826793436</v>
      </c>
      <c r="L24" s="73">
        <f>($K$3+H24*12*7.57%)*SUM(Fasering!$D$5:$D$12)</f>
        <v>3211.8726113200014</v>
      </c>
    </row>
    <row r="25" spans="1:12" x14ac:dyDescent="0.2">
      <c r="A25" s="52">
        <f t="shared" si="2"/>
        <v>15</v>
      </c>
      <c r="B25" s="16">
        <v>39822.589999999997</v>
      </c>
      <c r="C25" s="16">
        <f t="shared" si="0"/>
        <v>40619.041799999999</v>
      </c>
      <c r="D25" s="68">
        <f t="shared" si="1"/>
        <v>3384.9201499999995</v>
      </c>
      <c r="E25" s="69">
        <f>GEW!$D$8+($D25-GEW!$D$8)*SUM(Fasering!$D$5:$D$9)</f>
        <v>2736.883851863231</v>
      </c>
      <c r="F25" s="70">
        <f>GEW!$D$8+($D25-GEW!$D$8)*SUM(Fasering!$D$5:$D$10)</f>
        <v>2953.0579385496439</v>
      </c>
      <c r="G25" s="70">
        <f>GEW!$D$8+($D25-GEW!$D$8)*SUM(Fasering!$D$5:$D$11)</f>
        <v>3168.746063313587</v>
      </c>
      <c r="H25" s="71">
        <f>GEW!$D$8+($D25-GEW!$D$8)*SUM(Fasering!$D$5:$D$12)</f>
        <v>3384.9201499999999</v>
      </c>
      <c r="I25" s="72">
        <f>($K$3+E25*12*7.57%)*SUM(Fasering!$D$5:$D$9)</f>
        <v>1457.3243998639102</v>
      </c>
      <c r="J25" s="30">
        <f>($K$3+F25*12*7.57%)*SUM(Fasering!$D$5:$D$10)</f>
        <v>1984.8558667879211</v>
      </c>
      <c r="K25" s="30">
        <f>($K$3+G25*12*7.57%)*SUM(Fasering!$D$5:$D$11)</f>
        <v>2569.2704010115594</v>
      </c>
      <c r="L25" s="73">
        <f>($K$3+H25*12*7.57%)*SUM(Fasering!$D$5:$D$12)</f>
        <v>3213.2014642600011</v>
      </c>
    </row>
    <row r="26" spans="1:12" x14ac:dyDescent="0.2">
      <c r="A26" s="52">
        <f t="shared" si="2"/>
        <v>16</v>
      </c>
      <c r="B26" s="16">
        <v>41403.120000000003</v>
      </c>
      <c r="C26" s="16">
        <f t="shared" si="0"/>
        <v>42231.182400000005</v>
      </c>
      <c r="D26" s="68">
        <f t="shared" si="1"/>
        <v>3519.2652000000003</v>
      </c>
      <c r="E26" s="69">
        <f>GEW!$D$8+($D26-GEW!$D$8)*SUM(Fasering!$D$5:$D$9)</f>
        <v>2811.4818448926339</v>
      </c>
      <c r="F26" s="70">
        <f>GEW!$D$8+($D26-GEW!$D$8)*SUM(Fasering!$D$5:$D$10)</f>
        <v>3047.5865519932968</v>
      </c>
      <c r="G26" s="70">
        <f>GEW!$D$8+($D26-GEW!$D$8)*SUM(Fasering!$D$5:$D$11)</f>
        <v>3283.1604928993374</v>
      </c>
      <c r="H26" s="71">
        <f>GEW!$D$8+($D26-GEW!$D$8)*SUM(Fasering!$D$5:$D$12)</f>
        <v>3519.2652000000007</v>
      </c>
      <c r="I26" s="72">
        <f>($K$3+E26*12*7.57%)*SUM(Fasering!$D$5:$D$9)</f>
        <v>1494.9522792413122</v>
      </c>
      <c r="J26" s="30">
        <f>($K$3+F26*12*7.57%)*SUM(Fasering!$D$5:$D$10)</f>
        <v>2045.2760491258789</v>
      </c>
      <c r="K26" s="30">
        <f>($K$3+G26*12*7.57%)*SUM(Fasering!$D$5:$D$11)</f>
        <v>2657.7854381189763</v>
      </c>
      <c r="L26" s="73">
        <f>($K$3+H26*12*7.57%)*SUM(Fasering!$D$5:$D$12)</f>
        <v>3335.2405076800014</v>
      </c>
    </row>
    <row r="27" spans="1:12" x14ac:dyDescent="0.2">
      <c r="A27" s="52">
        <f t="shared" si="2"/>
        <v>17</v>
      </c>
      <c r="B27" s="16">
        <v>41420.28</v>
      </c>
      <c r="C27" s="16">
        <f t="shared" si="0"/>
        <v>42248.685599999997</v>
      </c>
      <c r="D27" s="68">
        <f t="shared" si="1"/>
        <v>3520.7238000000002</v>
      </c>
      <c r="E27" s="69">
        <f>GEW!$D$8+($D27-GEW!$D$8)*SUM(Fasering!$D$5:$D$9)</f>
        <v>2812.2917640718865</v>
      </c>
      <c r="F27" s="70">
        <f>GEW!$D$8+($D27-GEW!$D$8)*SUM(Fasering!$D$5:$D$10)</f>
        <v>3048.6128602612152</v>
      </c>
      <c r="G27" s="70">
        <f>GEW!$D$8+($D27-GEW!$D$8)*SUM(Fasering!$D$5:$D$11)</f>
        <v>3284.4027038106715</v>
      </c>
      <c r="H27" s="71">
        <f>GEW!$D$8+($D27-GEW!$D$8)*SUM(Fasering!$D$5:$D$12)</f>
        <v>3520.7238000000007</v>
      </c>
      <c r="I27" s="72">
        <f>($K$3+E27*12*7.57%)*SUM(Fasering!$D$5:$D$9)</f>
        <v>1495.3608095508389</v>
      </c>
      <c r="J27" s="30">
        <f>($K$3+F27*12*7.57%)*SUM(Fasering!$D$5:$D$10)</f>
        <v>2045.9320381478647</v>
      </c>
      <c r="K27" s="30">
        <f>($K$3+G27*12*7.57%)*SUM(Fasering!$D$5:$D$11)</f>
        <v>2658.7464562817204</v>
      </c>
      <c r="L27" s="73">
        <f>($K$3+H27*12*7.57%)*SUM(Fasering!$D$5:$D$12)</f>
        <v>3336.5654999200019</v>
      </c>
    </row>
    <row r="28" spans="1:12" x14ac:dyDescent="0.2">
      <c r="A28" s="52">
        <f t="shared" si="2"/>
        <v>18</v>
      </c>
      <c r="B28" s="16">
        <v>43000.800000000003</v>
      </c>
      <c r="C28" s="16">
        <f t="shared" si="0"/>
        <v>43860.816000000006</v>
      </c>
      <c r="D28" s="68">
        <f t="shared" si="1"/>
        <v>3655.0680000000002</v>
      </c>
      <c r="E28" s="69">
        <f>GEW!$D$8+($D28-GEW!$D$8)*SUM(Fasering!$D$5:$D$9)</f>
        <v>2886.8892851204155</v>
      </c>
      <c r="F28" s="70">
        <f>GEW!$D$8+($D28-GEW!$D$8)*SUM(Fasering!$D$5:$D$10)</f>
        <v>3143.1408756231272</v>
      </c>
      <c r="G28" s="70">
        <f>GEW!$D$8+($D28-GEW!$D$8)*SUM(Fasering!$D$5:$D$11)</f>
        <v>3398.816409497289</v>
      </c>
      <c r="H28" s="71">
        <f>GEW!$D$8+($D28-GEW!$D$8)*SUM(Fasering!$D$5:$D$12)</f>
        <v>3655.0680000000007</v>
      </c>
      <c r="I28" s="72">
        <f>($K$3+E28*12*7.57%)*SUM(Fasering!$D$5:$D$9)</f>
        <v>1532.9884508569651</v>
      </c>
      <c r="J28" s="30">
        <f>($K$3+F28*12*7.57%)*SUM(Fasering!$D$5:$D$10)</f>
        <v>2106.3518382078378</v>
      </c>
      <c r="K28" s="30">
        <f>($K$3+G28*12*7.57%)*SUM(Fasering!$D$5:$D$11)</f>
        <v>2747.2609333552418</v>
      </c>
      <c r="L28" s="73">
        <f>($K$3+H28*12*7.57%)*SUM(Fasering!$D$5:$D$12)</f>
        <v>3458.6037712000016</v>
      </c>
    </row>
    <row r="29" spans="1:12" x14ac:dyDescent="0.2">
      <c r="A29" s="52">
        <f t="shared" si="2"/>
        <v>19</v>
      </c>
      <c r="B29" s="16">
        <v>43017.97</v>
      </c>
      <c r="C29" s="16">
        <f t="shared" si="0"/>
        <v>43878.329400000002</v>
      </c>
      <c r="D29" s="68">
        <f t="shared" si="1"/>
        <v>3656.52745</v>
      </c>
      <c r="E29" s="69">
        <f>GEW!$D$8+($D29-GEW!$D$8)*SUM(Fasering!$D$5:$D$9)</f>
        <v>2887.699676280542</v>
      </c>
      <c r="F29" s="70">
        <f>GEW!$D$8+($D29-GEW!$D$8)*SUM(Fasering!$D$5:$D$10)</f>
        <v>3144.1677819727865</v>
      </c>
      <c r="G29" s="70">
        <f>GEW!$D$8+($D29-GEW!$D$8)*SUM(Fasering!$D$5:$D$11)</f>
        <v>3400.0593443077555</v>
      </c>
      <c r="H29" s="71">
        <f>GEW!$D$8+($D29-GEW!$D$8)*SUM(Fasering!$D$5:$D$12)</f>
        <v>3656.5274500000005</v>
      </c>
      <c r="I29" s="72">
        <f>($K$3+E29*12*7.57%)*SUM(Fasering!$D$5:$D$9)</f>
        <v>1533.3972192377673</v>
      </c>
      <c r="J29" s="30">
        <f>($K$3+F29*12*7.57%)*SUM(Fasering!$D$5:$D$10)</f>
        <v>2107.0082095078087</v>
      </c>
      <c r="K29" s="30">
        <f>($K$3+G29*12*7.57%)*SUM(Fasering!$D$5:$D$11)</f>
        <v>2748.2225115518809</v>
      </c>
      <c r="L29" s="73">
        <f>($K$3+H29*12*7.57%)*SUM(Fasering!$D$5:$D$12)</f>
        <v>3459.9295355800014</v>
      </c>
    </row>
    <row r="30" spans="1:12" x14ac:dyDescent="0.2">
      <c r="A30" s="52">
        <f t="shared" si="2"/>
        <v>20</v>
      </c>
      <c r="B30" s="16">
        <v>44598.5</v>
      </c>
      <c r="C30" s="16">
        <f t="shared" si="0"/>
        <v>45490.47</v>
      </c>
      <c r="D30" s="68">
        <f t="shared" si="1"/>
        <v>3790.8724999999999</v>
      </c>
      <c r="E30" s="69">
        <f>GEW!$D$8+($D30-GEW!$D$8)*SUM(Fasering!$D$5:$D$9)</f>
        <v>2962.297669309944</v>
      </c>
      <c r="F30" s="70">
        <f>GEW!$D$8+($D30-GEW!$D$8)*SUM(Fasering!$D$5:$D$10)</f>
        <v>3238.6963954164394</v>
      </c>
      <c r="G30" s="70">
        <f>GEW!$D$8+($D30-GEW!$D$8)*SUM(Fasering!$D$5:$D$11)</f>
        <v>3514.473773893505</v>
      </c>
      <c r="H30" s="71">
        <f>GEW!$D$8+($D30-GEW!$D$8)*SUM(Fasering!$D$5:$D$12)</f>
        <v>3790.8725000000004</v>
      </c>
      <c r="I30" s="72">
        <f>($K$3+E30*12*7.57%)*SUM(Fasering!$D$5:$D$9)</f>
        <v>1571.0250986151689</v>
      </c>
      <c r="J30" s="30">
        <f>($K$3+F30*12*7.57%)*SUM(Fasering!$D$5:$D$10)</f>
        <v>2167.4283918457663</v>
      </c>
      <c r="K30" s="30">
        <f>($K$3+G30*12*7.57%)*SUM(Fasering!$D$5:$D$11)</f>
        <v>2836.7375486592969</v>
      </c>
      <c r="L30" s="73">
        <f>($K$3+H30*12*7.57%)*SUM(Fasering!$D$5:$D$12)</f>
        <v>3581.9685790000012</v>
      </c>
    </row>
    <row r="31" spans="1:12" x14ac:dyDescent="0.2">
      <c r="A31" s="52">
        <f t="shared" si="2"/>
        <v>21</v>
      </c>
      <c r="B31" s="16">
        <v>44615.66</v>
      </c>
      <c r="C31" s="16">
        <f t="shared" si="0"/>
        <v>45507.973200000008</v>
      </c>
      <c r="D31" s="68">
        <f t="shared" si="1"/>
        <v>3792.3311000000003</v>
      </c>
      <c r="E31" s="69">
        <f>GEW!$D$8+($D31-GEW!$D$8)*SUM(Fasering!$D$5:$D$9)</f>
        <v>2963.107588489197</v>
      </c>
      <c r="F31" s="70">
        <f>GEW!$D$8+($D31-GEW!$D$8)*SUM(Fasering!$D$5:$D$10)</f>
        <v>3239.7227036843578</v>
      </c>
      <c r="G31" s="70">
        <f>GEW!$D$8+($D31-GEW!$D$8)*SUM(Fasering!$D$5:$D$11)</f>
        <v>3515.7159848048395</v>
      </c>
      <c r="H31" s="71">
        <f>GEW!$D$8+($D31-GEW!$D$8)*SUM(Fasering!$D$5:$D$12)</f>
        <v>3792.3311000000008</v>
      </c>
      <c r="I31" s="72">
        <f>($K$3+E31*12*7.57%)*SUM(Fasering!$D$5:$D$9)</f>
        <v>1571.4336289246958</v>
      </c>
      <c r="J31" s="30">
        <f>($K$3+F31*12*7.57%)*SUM(Fasering!$D$5:$D$10)</f>
        <v>2168.0843808677523</v>
      </c>
      <c r="K31" s="30">
        <f>($K$3+G31*12*7.57%)*SUM(Fasering!$D$5:$D$11)</f>
        <v>2837.6985668220418</v>
      </c>
      <c r="L31" s="73">
        <f>($K$3+H31*12*7.57%)*SUM(Fasering!$D$5:$D$12)</f>
        <v>3583.2935712400017</v>
      </c>
    </row>
    <row r="32" spans="1:12" x14ac:dyDescent="0.2">
      <c r="A32" s="52">
        <f t="shared" si="2"/>
        <v>22</v>
      </c>
      <c r="B32" s="16">
        <v>46196.18</v>
      </c>
      <c r="C32" s="16">
        <f t="shared" si="0"/>
        <v>47120.103600000002</v>
      </c>
      <c r="D32" s="68">
        <f t="shared" si="1"/>
        <v>3926.6753000000003</v>
      </c>
      <c r="E32" s="69">
        <f>GEW!$D$8+($D32-GEW!$D$8)*SUM(Fasering!$D$5:$D$9)</f>
        <v>3037.7051095377255</v>
      </c>
      <c r="F32" s="70">
        <f>GEW!$D$8+($D32-GEW!$D$8)*SUM(Fasering!$D$5:$D$10)</f>
        <v>3334.2507190462698</v>
      </c>
      <c r="G32" s="70">
        <f>GEW!$D$8+($D32-GEW!$D$8)*SUM(Fasering!$D$5:$D$11)</f>
        <v>3630.129690491457</v>
      </c>
      <c r="H32" s="71">
        <f>GEW!$D$8+($D32-GEW!$D$8)*SUM(Fasering!$D$5:$D$12)</f>
        <v>3926.6753000000008</v>
      </c>
      <c r="I32" s="72">
        <f>($K$3+E32*12*7.57%)*SUM(Fasering!$D$5:$D$9)</f>
        <v>1609.0612702308217</v>
      </c>
      <c r="J32" s="30">
        <f>($K$3+F32*12*7.57%)*SUM(Fasering!$D$5:$D$10)</f>
        <v>2228.5041809277254</v>
      </c>
      <c r="K32" s="30">
        <f>($K$3+G32*12*7.57%)*SUM(Fasering!$D$5:$D$11)</f>
        <v>2926.2130438955637</v>
      </c>
      <c r="L32" s="73">
        <f>($K$3+H32*12*7.57%)*SUM(Fasering!$D$5:$D$12)</f>
        <v>3705.3318425200018</v>
      </c>
    </row>
    <row r="33" spans="1:12" x14ac:dyDescent="0.2">
      <c r="A33" s="52">
        <f t="shared" si="2"/>
        <v>23</v>
      </c>
      <c r="B33" s="16">
        <v>47793.919999999998</v>
      </c>
      <c r="C33" s="16">
        <f t="shared" si="0"/>
        <v>48749.7984</v>
      </c>
      <c r="D33" s="68">
        <f t="shared" si="1"/>
        <v>4062.4831999999997</v>
      </c>
      <c r="E33" s="69">
        <f>GEW!$D$8+($D33-GEW!$D$8)*SUM(Fasering!$D$5:$D$9)</f>
        <v>3113.1153816507494</v>
      </c>
      <c r="F33" s="70">
        <f>GEW!$D$8+($D33-GEW!$D$8)*SUM(Fasering!$D$5:$D$10)</f>
        <v>3429.8086311665465</v>
      </c>
      <c r="G33" s="70">
        <f>GEW!$D$8+($D33-GEW!$D$8)*SUM(Fasering!$D$5:$D$11)</f>
        <v>3745.7899504842026</v>
      </c>
      <c r="H33" s="71">
        <f>GEW!$D$8+($D33-GEW!$D$8)*SUM(Fasering!$D$5:$D$12)</f>
        <v>4062.4832000000001</v>
      </c>
      <c r="I33" s="72">
        <f>($K$3+E33*12*7.57%)*SUM(Fasering!$D$5:$D$9)</f>
        <v>1647.0988702741297</v>
      </c>
      <c r="J33" s="30">
        <f>($K$3+F33*12*7.57%)*SUM(Fasering!$D$5:$D$10)</f>
        <v>2289.5822636775929</v>
      </c>
      <c r="K33" s="30">
        <f>($K$3+G33*12*7.57%)*SUM(Fasering!$D$5:$D$11)</f>
        <v>3015.6918993351956</v>
      </c>
      <c r="L33" s="73">
        <f>($K$3+H33*12*7.57%)*SUM(Fasering!$D$5:$D$12)</f>
        <v>3828.6997388800014</v>
      </c>
    </row>
    <row r="34" spans="1:12" x14ac:dyDescent="0.2">
      <c r="A34" s="52">
        <f t="shared" si="2"/>
        <v>24</v>
      </c>
      <c r="B34" s="16">
        <v>49374.45</v>
      </c>
      <c r="C34" s="16">
        <f t="shared" si="0"/>
        <v>50361.938999999998</v>
      </c>
      <c r="D34" s="68">
        <f t="shared" si="1"/>
        <v>4196.8282499999996</v>
      </c>
      <c r="E34" s="69">
        <f>GEW!$D$8+($D34-GEW!$D$8)*SUM(Fasering!$D$5:$D$9)</f>
        <v>3187.7133746801514</v>
      </c>
      <c r="F34" s="70">
        <f>GEW!$D$8+($D34-GEW!$D$8)*SUM(Fasering!$D$5:$D$10)</f>
        <v>3524.3372446101994</v>
      </c>
      <c r="G34" s="70">
        <f>GEW!$D$8+($D34-GEW!$D$8)*SUM(Fasering!$D$5:$D$11)</f>
        <v>3860.2043800699521</v>
      </c>
      <c r="H34" s="71">
        <f>GEW!$D$8+($D34-GEW!$D$8)*SUM(Fasering!$D$5:$D$12)</f>
        <v>4196.8282500000005</v>
      </c>
      <c r="I34" s="72">
        <f>($K$3+E34*12*7.57%)*SUM(Fasering!$D$5:$D$9)</f>
        <v>1684.7267496515315</v>
      </c>
      <c r="J34" s="30">
        <f>($K$3+F34*12*7.57%)*SUM(Fasering!$D$5:$D$10)</f>
        <v>2350.002446015551</v>
      </c>
      <c r="K34" s="30">
        <f>($K$3+G34*12*7.57%)*SUM(Fasering!$D$5:$D$11)</f>
        <v>3104.2069364426111</v>
      </c>
      <c r="L34" s="73">
        <f>($K$3+H34*12*7.57%)*SUM(Fasering!$D$5:$D$12)</f>
        <v>3950.7387823000017</v>
      </c>
    </row>
    <row r="35" spans="1:12" x14ac:dyDescent="0.2">
      <c r="A35" s="52">
        <f t="shared" si="2"/>
        <v>25</v>
      </c>
      <c r="B35" s="16">
        <v>49481.23</v>
      </c>
      <c r="C35" s="16">
        <f t="shared" si="0"/>
        <v>50470.854600000006</v>
      </c>
      <c r="D35" s="68">
        <f t="shared" si="1"/>
        <v>4205.9045500000011</v>
      </c>
      <c r="E35" s="69">
        <f>GEW!$D$8+($D35-GEW!$D$8)*SUM(Fasering!$D$5:$D$9)</f>
        <v>3192.7531864494194</v>
      </c>
      <c r="F35" s="70">
        <f>GEW!$D$8+($D35-GEW!$D$8)*SUM(Fasering!$D$5:$D$10)</f>
        <v>3530.7235614428537</v>
      </c>
      <c r="G35" s="70">
        <f>GEW!$D$8+($D35-GEW!$D$8)*SUM(Fasering!$D$5:$D$11)</f>
        <v>3867.9341750065673</v>
      </c>
      <c r="H35" s="71">
        <f>GEW!$D$8+($D35-GEW!$D$8)*SUM(Fasering!$D$5:$D$12)</f>
        <v>4205.9045500000011</v>
      </c>
      <c r="I35" s="72">
        <f>($K$3+E35*12*7.57%)*SUM(Fasering!$D$5:$D$9)</f>
        <v>1687.2688747361042</v>
      </c>
      <c r="J35" s="30">
        <f>($K$3+F35*12*7.57%)*SUM(Fasering!$D$5:$D$10)</f>
        <v>2354.0844103376758</v>
      </c>
      <c r="K35" s="30">
        <f>($K$3+G35*12*7.57%)*SUM(Fasering!$D$5:$D$11)</f>
        <v>3110.1869783667325</v>
      </c>
      <c r="L35" s="73">
        <f>($K$3+H35*12*7.57%)*SUM(Fasering!$D$5:$D$12)</f>
        <v>3958.9836932200024</v>
      </c>
    </row>
    <row r="36" spans="1:12" x14ac:dyDescent="0.2">
      <c r="A36" s="52">
        <f t="shared" si="2"/>
        <v>26</v>
      </c>
      <c r="B36" s="16">
        <v>49564.26</v>
      </c>
      <c r="C36" s="16">
        <f t="shared" si="0"/>
        <v>50555.5452</v>
      </c>
      <c r="D36" s="68">
        <f t="shared" si="1"/>
        <v>4212.9621000000006</v>
      </c>
      <c r="E36" s="69">
        <f>GEW!$D$8+($D36-GEW!$D$8)*SUM(Fasering!$D$5:$D$9)</f>
        <v>3196.6720436436708</v>
      </c>
      <c r="F36" s="70">
        <f>GEW!$D$8+($D36-GEW!$D$8)*SUM(Fasering!$D$5:$D$10)</f>
        <v>3535.6894341401298</v>
      </c>
      <c r="G36" s="70">
        <f>GEW!$D$8+($D36-GEW!$D$8)*SUM(Fasering!$D$5:$D$11)</f>
        <v>3873.9447095035421</v>
      </c>
      <c r="H36" s="71">
        <f>GEW!$D$8+($D36-GEW!$D$8)*SUM(Fasering!$D$5:$D$12)</f>
        <v>4212.9621000000006</v>
      </c>
      <c r="I36" s="72">
        <f>($K$3+E36*12*7.57%)*SUM(Fasering!$D$5:$D$9)</f>
        <v>1689.2455805402999</v>
      </c>
      <c r="J36" s="30">
        <f>($K$3+F36*12*7.57%)*SUM(Fasering!$D$5:$D$10)</f>
        <v>2357.2584644458043</v>
      </c>
      <c r="K36" s="30">
        <f>($K$3+G36*12*7.57%)*SUM(Fasering!$D$5:$D$11)</f>
        <v>3114.8369397917149</v>
      </c>
      <c r="L36" s="73">
        <f>($K$3+H36*12*7.57%)*SUM(Fasering!$D$5:$D$12)</f>
        <v>3965.3947716400016</v>
      </c>
    </row>
    <row r="37" spans="1:12" x14ac:dyDescent="0.2">
      <c r="A37" s="52">
        <f t="shared" si="2"/>
        <v>27</v>
      </c>
      <c r="B37" s="16">
        <v>49658.44</v>
      </c>
      <c r="C37" s="16">
        <f t="shared" si="0"/>
        <v>50651.608800000002</v>
      </c>
      <c r="D37" s="68">
        <f t="shared" si="1"/>
        <v>4220.9674000000005</v>
      </c>
      <c r="E37" s="69">
        <f>GEW!$D$8+($D37-GEW!$D$8)*SUM(Fasering!$D$5:$D$9)</f>
        <v>3201.1171595120877</v>
      </c>
      <c r="F37" s="70">
        <f>GEW!$D$8+($D37-GEW!$D$8)*SUM(Fasering!$D$5:$D$10)</f>
        <v>3541.3221679788567</v>
      </c>
      <c r="G37" s="70">
        <f>GEW!$D$8+($D37-GEW!$D$8)*SUM(Fasering!$D$5:$D$11)</f>
        <v>3880.7623915332324</v>
      </c>
      <c r="H37" s="71">
        <f>GEW!$D$8+($D37-GEW!$D$8)*SUM(Fasering!$D$5:$D$12)</f>
        <v>4220.9674000000014</v>
      </c>
      <c r="I37" s="72">
        <f>($K$3+E37*12*7.57%)*SUM(Fasering!$D$5:$D$9)</f>
        <v>1691.4877358171775</v>
      </c>
      <c r="J37" s="30">
        <f>($K$3+F37*12*7.57%)*SUM(Fasering!$D$5:$D$10)</f>
        <v>2360.85875850703</v>
      </c>
      <c r="K37" s="30">
        <f>($K$3+G37*12*7.57%)*SUM(Fasering!$D$5:$D$11)</f>
        <v>3120.1113390089249</v>
      </c>
      <c r="L37" s="73">
        <f>($K$3+H37*12*7.57%)*SUM(Fasering!$D$5:$D$12)</f>
        <v>3972.6667861600026</v>
      </c>
    </row>
    <row r="38" spans="1:12" x14ac:dyDescent="0.2">
      <c r="A38" s="52">
        <f t="shared" si="2"/>
        <v>28</v>
      </c>
      <c r="B38" s="16">
        <v>49729.73</v>
      </c>
      <c r="C38" s="16">
        <f t="shared" si="0"/>
        <v>50724.324600000007</v>
      </c>
      <c r="D38" s="68">
        <f t="shared" si="1"/>
        <v>4227.0270500000006</v>
      </c>
      <c r="E38" s="69">
        <f>GEW!$D$8+($D38-GEW!$D$8)*SUM(Fasering!$D$5:$D$9)</f>
        <v>3204.4819111606275</v>
      </c>
      <c r="F38" s="70">
        <f>GEW!$D$8+($D38-GEW!$D$8)*SUM(Fasering!$D$5:$D$10)</f>
        <v>3545.5858927119516</v>
      </c>
      <c r="G38" s="70">
        <f>GEW!$D$8+($D38-GEW!$D$8)*SUM(Fasering!$D$5:$D$11)</f>
        <v>3885.9230684486774</v>
      </c>
      <c r="H38" s="71">
        <f>GEW!$D$8+($D38-GEW!$D$8)*SUM(Fasering!$D$5:$D$12)</f>
        <v>4227.0270500000006</v>
      </c>
      <c r="I38" s="72">
        <f>($K$3+E38*12*7.57%)*SUM(Fasering!$D$5:$D$9)</f>
        <v>1693.1849459434106</v>
      </c>
      <c r="J38" s="30">
        <f>($K$3+F38*12*7.57%)*SUM(Fasering!$D$5:$D$10)</f>
        <v>2363.5840182609563</v>
      </c>
      <c r="K38" s="30">
        <f>($K$3+G38*12*7.57%)*SUM(Fasering!$D$5:$D$11)</f>
        <v>3124.1038206419139</v>
      </c>
      <c r="L38" s="73">
        <f>($K$3+H38*12*7.57%)*SUM(Fasering!$D$5:$D$12)</f>
        <v>3978.1713722200016</v>
      </c>
    </row>
    <row r="39" spans="1:12" x14ac:dyDescent="0.2">
      <c r="A39" s="52">
        <f t="shared" si="2"/>
        <v>29</v>
      </c>
      <c r="B39" s="16">
        <v>49795.75</v>
      </c>
      <c r="C39" s="16">
        <f t="shared" si="0"/>
        <v>50791.665000000001</v>
      </c>
      <c r="D39" s="68">
        <f t="shared" si="1"/>
        <v>4232.6387500000001</v>
      </c>
      <c r="E39" s="69">
        <f>GEW!$D$8+($D39-GEW!$D$8)*SUM(Fasering!$D$5:$D$9)</f>
        <v>3207.597928888732</v>
      </c>
      <c r="F39" s="70">
        <f>GEW!$D$8+($D39-GEW!$D$8)*SUM(Fasering!$D$5:$D$10)</f>
        <v>3549.5344283674276</v>
      </c>
      <c r="G39" s="70">
        <f>GEW!$D$8+($D39-GEW!$D$8)*SUM(Fasering!$D$5:$D$11)</f>
        <v>3890.7022505213054</v>
      </c>
      <c r="H39" s="71">
        <f>GEW!$D$8+($D39-GEW!$D$8)*SUM(Fasering!$D$5:$D$12)</f>
        <v>4232.6387500000001</v>
      </c>
      <c r="I39" s="72">
        <f>($K$3+E39*12*7.57%)*SUM(Fasering!$D$5:$D$9)</f>
        <v>1694.756692507219</v>
      </c>
      <c r="J39" s="30">
        <f>($K$3+F39*12*7.57%)*SUM(Fasering!$D$5:$D$10)</f>
        <v>2366.1078175168714</v>
      </c>
      <c r="K39" s="30">
        <f>($K$3+G39*12*7.57%)*SUM(Fasering!$D$5:$D$11)</f>
        <v>3127.8011644125672</v>
      </c>
      <c r="L39" s="73">
        <f>($K$3+H39*12*7.57%)*SUM(Fasering!$D$5:$D$12)</f>
        <v>3983.2690405000012</v>
      </c>
    </row>
    <row r="40" spans="1:12" x14ac:dyDescent="0.2">
      <c r="A40" s="52">
        <f t="shared" si="2"/>
        <v>30</v>
      </c>
      <c r="B40" s="16">
        <v>49856.95</v>
      </c>
      <c r="C40" s="16">
        <f t="shared" si="0"/>
        <v>50854.089</v>
      </c>
      <c r="D40" s="68">
        <f t="shared" si="1"/>
        <v>4237.8407500000003</v>
      </c>
      <c r="E40" s="69">
        <f>GEW!$D$8+($D40-GEW!$D$8)*SUM(Fasering!$D$5:$D$9)</f>
        <v>3210.4864518357176</v>
      </c>
      <c r="F40" s="70">
        <f>GEW!$D$8+($D40-GEW!$D$8)*SUM(Fasering!$D$5:$D$10)</f>
        <v>3553.1946886236401</v>
      </c>
      <c r="G40" s="70">
        <f>GEW!$D$8+($D40-GEW!$D$8)*SUM(Fasering!$D$5:$D$11)</f>
        <v>3895.1325132120783</v>
      </c>
      <c r="H40" s="71">
        <f>GEW!$D$8+($D40-GEW!$D$8)*SUM(Fasering!$D$5:$D$12)</f>
        <v>4237.8407500000012</v>
      </c>
      <c r="I40" s="72">
        <f>($K$3+E40*12*7.57%)*SUM(Fasering!$D$5:$D$9)</f>
        <v>1696.2136887160202</v>
      </c>
      <c r="J40" s="30">
        <f>($K$3+F40*12*7.57%)*SUM(Fasering!$D$5:$D$10)</f>
        <v>2368.4473587840939</v>
      </c>
      <c r="K40" s="30">
        <f>($K$3+G40*12*7.57%)*SUM(Fasering!$D$5:$D$11)</f>
        <v>3131.228571846133</v>
      </c>
      <c r="L40" s="73">
        <f>($K$3+H40*12*7.57%)*SUM(Fasering!$D$5:$D$12)</f>
        <v>3987.9945373000023</v>
      </c>
    </row>
    <row r="41" spans="1:12" x14ac:dyDescent="0.2">
      <c r="A41" s="52">
        <f t="shared" si="2"/>
        <v>31</v>
      </c>
      <c r="B41" s="16">
        <v>49913.59</v>
      </c>
      <c r="C41" s="16">
        <f t="shared" si="0"/>
        <v>50911.861799999999</v>
      </c>
      <c r="D41" s="68">
        <f t="shared" si="1"/>
        <v>4242.6551499999996</v>
      </c>
      <c r="E41" s="69">
        <f>GEW!$D$8+($D41-GEW!$D$8)*SUM(Fasering!$D$5:$D$9)</f>
        <v>3213.1597515043004</v>
      </c>
      <c r="F41" s="70">
        <f>GEW!$D$8+($D41-GEW!$D$8)*SUM(Fasering!$D$5:$D$10)</f>
        <v>3556.5822236058598</v>
      </c>
      <c r="G41" s="70">
        <f>GEW!$D$8+($D41-GEW!$D$8)*SUM(Fasering!$D$5:$D$11)</f>
        <v>3899.2326778984407</v>
      </c>
      <c r="H41" s="71">
        <f>GEW!$D$8+($D41-GEW!$D$8)*SUM(Fasering!$D$5:$D$12)</f>
        <v>4242.6551500000005</v>
      </c>
      <c r="I41" s="72">
        <f>($K$3+E41*12*7.57%)*SUM(Fasering!$D$5:$D$9)</f>
        <v>1697.5621244229894</v>
      </c>
      <c r="J41" s="30">
        <f>($K$3+F41*12*7.57%)*SUM(Fasering!$D$5:$D$10)</f>
        <v>2370.6125812902287</v>
      </c>
      <c r="K41" s="30">
        <f>($K$3+G41*12*7.57%)*SUM(Fasering!$D$5:$D$11)</f>
        <v>3134.4006038238645</v>
      </c>
      <c r="L41" s="73">
        <f>($K$3+H41*12*7.57%)*SUM(Fasering!$D$5:$D$12)</f>
        <v>3992.3679382600017</v>
      </c>
    </row>
    <row r="42" spans="1:12" x14ac:dyDescent="0.2">
      <c r="A42" s="52">
        <f t="shared" si="2"/>
        <v>32</v>
      </c>
      <c r="B42" s="16">
        <v>49966.06</v>
      </c>
      <c r="C42" s="16">
        <f t="shared" si="0"/>
        <v>50965.381199999996</v>
      </c>
      <c r="D42" s="68">
        <f t="shared" si="1"/>
        <v>4247.1151</v>
      </c>
      <c r="E42" s="69">
        <f>GEW!$D$8+($D42-GEW!$D$8)*SUM(Fasering!$D$5:$D$9)</f>
        <v>3215.6362351485545</v>
      </c>
      <c r="F42" s="70">
        <f>GEW!$D$8+($D42-GEW!$D$8)*SUM(Fasering!$D$5:$D$10)</f>
        <v>3559.7203585019952</v>
      </c>
      <c r="G42" s="70">
        <f>GEW!$D$8+($D42-GEW!$D$8)*SUM(Fasering!$D$5:$D$11)</f>
        <v>3903.0309766465598</v>
      </c>
      <c r="H42" s="71">
        <f>GEW!$D$8+($D42-GEW!$D$8)*SUM(Fasering!$D$5:$D$12)</f>
        <v>4247.1151000000009</v>
      </c>
      <c r="I42" s="72">
        <f>($K$3+E42*12*7.57%)*SUM(Fasering!$D$5:$D$9)</f>
        <v>1698.8112844078885</v>
      </c>
      <c r="J42" s="30">
        <f>($K$3+F42*12*7.57%)*SUM(Fasering!$D$5:$D$10)</f>
        <v>2372.6183938766853</v>
      </c>
      <c r="K42" s="30">
        <f>($K$3+G42*12*7.57%)*SUM(Fasering!$D$5:$D$11)</f>
        <v>3137.3391016676428</v>
      </c>
      <c r="L42" s="73">
        <f>($K$3+H42*12*7.57%)*SUM(Fasering!$D$5:$D$12)</f>
        <v>3996.4193568400019</v>
      </c>
    </row>
    <row r="43" spans="1:12" x14ac:dyDescent="0.2">
      <c r="A43" s="52">
        <f t="shared" si="2"/>
        <v>33</v>
      </c>
      <c r="B43" s="16">
        <v>50014.63</v>
      </c>
      <c r="C43" s="16">
        <f t="shared" si="0"/>
        <v>51014.922599999998</v>
      </c>
      <c r="D43" s="68">
        <f t="shared" si="1"/>
        <v>4251.2435499999992</v>
      </c>
      <c r="E43" s="69">
        <f>GEW!$D$8+($D43-GEW!$D$8)*SUM(Fasering!$D$5:$D$9)</f>
        <v>3217.9286462520686</v>
      </c>
      <c r="F43" s="70">
        <f>GEW!$D$8+($D43-GEW!$D$8)*SUM(Fasering!$D$5:$D$10)</f>
        <v>3562.6252415190575</v>
      </c>
      <c r="G43" s="70">
        <f>GEW!$D$8+($D43-GEW!$D$8)*SUM(Fasering!$D$5:$D$11)</f>
        <v>3906.5469547330113</v>
      </c>
      <c r="H43" s="71">
        <f>GEW!$D$8+($D43-GEW!$D$8)*SUM(Fasering!$D$5:$D$12)</f>
        <v>4251.2435499999992</v>
      </c>
      <c r="I43" s="72">
        <f>($K$3+E43*12*7.57%)*SUM(Fasering!$D$5:$D$9)</f>
        <v>1699.9675965951672</v>
      </c>
      <c r="J43" s="30">
        <f>($K$3+F43*12*7.57%)*SUM(Fasering!$D$5:$D$10)</f>
        <v>2374.4751180490543</v>
      </c>
      <c r="K43" s="30">
        <f>($K$3+G43*12*7.57%)*SUM(Fasering!$D$5:$D$11)</f>
        <v>3140.0591862926144</v>
      </c>
      <c r="L43" s="73">
        <f>($K$3+H43*12*7.57%)*SUM(Fasering!$D$5:$D$12)</f>
        <v>4000.1696408200005</v>
      </c>
    </row>
    <row r="44" spans="1:12" x14ac:dyDescent="0.2">
      <c r="A44" s="52">
        <f t="shared" si="2"/>
        <v>34</v>
      </c>
      <c r="B44" s="16">
        <v>50059.63</v>
      </c>
      <c r="C44" s="16">
        <f t="shared" si="0"/>
        <v>51060.8226</v>
      </c>
      <c r="D44" s="68">
        <f t="shared" si="1"/>
        <v>4255.06855</v>
      </c>
      <c r="E44" s="69">
        <f>GEW!$D$8+($D44-GEW!$D$8)*SUM(Fasering!$D$5:$D$9)</f>
        <v>3220.0525601836762</v>
      </c>
      <c r="F44" s="70">
        <f>GEW!$D$8+($D44-GEW!$D$8)*SUM(Fasering!$D$5:$D$10)</f>
        <v>3565.3166093545083</v>
      </c>
      <c r="G44" s="70">
        <f>GEW!$D$8+($D44-GEW!$D$8)*SUM(Fasering!$D$5:$D$11)</f>
        <v>3909.8045008291683</v>
      </c>
      <c r="H44" s="71">
        <f>GEW!$D$8+($D44-GEW!$D$8)*SUM(Fasering!$D$5:$D$12)</f>
        <v>4255.06855</v>
      </c>
      <c r="I44" s="72">
        <f>($K$3+E44*12*7.57%)*SUM(Fasering!$D$5:$D$9)</f>
        <v>1701.0389173369333</v>
      </c>
      <c r="J44" s="30">
        <f>($K$3+F44*12*7.57%)*SUM(Fasering!$D$5:$D$10)</f>
        <v>2376.1953689808361</v>
      </c>
      <c r="K44" s="30">
        <f>($K$3+G44*12*7.57%)*SUM(Fasering!$D$5:$D$11)</f>
        <v>3142.5793388172951</v>
      </c>
      <c r="L44" s="73">
        <f>($K$3+H44*12*7.57%)*SUM(Fasering!$D$5:$D$12)</f>
        <v>4003.6442708200011</v>
      </c>
    </row>
    <row r="45" spans="1:12" x14ac:dyDescent="0.2">
      <c r="A45" s="52">
        <f t="shared" si="2"/>
        <v>35</v>
      </c>
      <c r="B45" s="16">
        <v>50101.26</v>
      </c>
      <c r="C45" s="16">
        <f t="shared" si="0"/>
        <v>51103.285200000006</v>
      </c>
      <c r="D45" s="68">
        <f t="shared" si="1"/>
        <v>4258.6071000000002</v>
      </c>
      <c r="E45" s="69">
        <f>GEW!$D$8+($D45-GEW!$D$8)*SUM(Fasering!$D$5:$D$9)</f>
        <v>3222.0174165608496</v>
      </c>
      <c r="F45" s="70">
        <f>GEW!$D$8+($D45-GEW!$D$8)*SUM(Fasering!$D$5:$D$10)</f>
        <v>3567.8064236431705</v>
      </c>
      <c r="G45" s="70">
        <f>GEW!$D$8+($D45-GEW!$D$8)*SUM(Fasering!$D$5:$D$11)</f>
        <v>3912.8180929176797</v>
      </c>
      <c r="H45" s="71">
        <f>GEW!$D$8+($D45-GEW!$D$8)*SUM(Fasering!$D$5:$D$12)</f>
        <v>4258.6071000000011</v>
      </c>
      <c r="I45" s="72">
        <f>($K$3+E45*12*7.57%)*SUM(Fasering!$D$5:$D$9)</f>
        <v>1702.0300080587044</v>
      </c>
      <c r="J45" s="30">
        <f>($K$3+F45*12*7.57%)*SUM(Fasering!$D$5:$D$10)</f>
        <v>2377.7867922317259</v>
      </c>
      <c r="K45" s="30">
        <f>($K$3+G45*12*7.57%)*SUM(Fasering!$D$5:$D$11)</f>
        <v>3144.9107599195722</v>
      </c>
      <c r="L45" s="73">
        <f>($K$3+H45*12*7.57%)*SUM(Fasering!$D$5:$D$12)</f>
        <v>4006.858689640002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6"/>
  <sheetViews>
    <sheetView zoomScale="90" zoomScaleNormal="90" workbookViewId="0"/>
  </sheetViews>
  <sheetFormatPr defaultRowHeight="12.75" x14ac:dyDescent="0.2"/>
  <cols>
    <col min="1" max="1" width="3.8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45</v>
      </c>
      <c r="B1" s="1" t="s">
        <v>83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32273.3</v>
      </c>
      <c r="C10" s="16">
        <f t="shared" ref="C10:C45" si="0">B10*$D$3</f>
        <v>32918.766000000003</v>
      </c>
      <c r="D10" s="68">
        <f t="shared" ref="D10:D45" si="1">B10/12*$D$3</f>
        <v>2743.2305000000001</v>
      </c>
      <c r="E10" s="69">
        <f>GEW!$D$8+($D10-GEW!$D$8)*SUM(Fasering!$D$5:$D$9)</f>
        <v>2380.5718028689466</v>
      </c>
      <c r="F10" s="70">
        <f>GEW!$D$8+($D10-GEW!$D$8)*SUM(Fasering!$D$5:$D$10)</f>
        <v>2501.5486877388184</v>
      </c>
      <c r="G10" s="70">
        <f>GEW!$D$8+($D10-GEW!$D$8)*SUM(Fasering!$D$5:$D$11)</f>
        <v>2622.2536151301283</v>
      </c>
      <c r="H10" s="71">
        <f>GEW!$D$8+($D10-GEW!$D$8)*SUM(Fasering!$D$5:$D$12)</f>
        <v>2743.2305000000006</v>
      </c>
      <c r="I10" s="72">
        <f>($K$3+E10*12*7.57%)*SUM(Fasering!$D$5:$D$9)</f>
        <v>1277.5974895837985</v>
      </c>
      <c r="J10" s="30">
        <f>($K$3+F10*12*7.57%)*SUM(Fasering!$D$5:$D$10)</f>
        <v>1696.2631299704474</v>
      </c>
      <c r="K10" s="30">
        <f>($K$3+G10*12*7.57%)*SUM(Fasering!$D$5:$D$11)</f>
        <v>2146.4845731660635</v>
      </c>
      <c r="L10" s="73">
        <f>($K$3+H10*12*7.57%)*SUM(Fasering!$D$5:$D$12)</f>
        <v>2630.2905862000011</v>
      </c>
    </row>
    <row r="11" spans="1:12" x14ac:dyDescent="0.2">
      <c r="A11" s="52">
        <f t="shared" ref="A11:A45" si="2">+A10+1</f>
        <v>1</v>
      </c>
      <c r="B11" s="16">
        <v>32687.5</v>
      </c>
      <c r="C11" s="16">
        <f t="shared" si="0"/>
        <v>33341.25</v>
      </c>
      <c r="D11" s="68">
        <f t="shared" si="1"/>
        <v>2778.4375</v>
      </c>
      <c r="E11" s="69">
        <f>GEW!$D$8+($D11-GEW!$D$8)*SUM(Fasering!$D$5:$D$9)</f>
        <v>2400.1212506572065</v>
      </c>
      <c r="F11" s="70">
        <f>GEW!$D$8+($D11-GEW!$D$8)*SUM(Fasering!$D$5:$D$10)</f>
        <v>2526.3212334597861</v>
      </c>
      <c r="G11" s="70">
        <f>GEW!$D$8+($D11-GEW!$D$8)*SUM(Fasering!$D$5:$D$11)</f>
        <v>2652.2375171974204</v>
      </c>
      <c r="H11" s="71">
        <f>GEW!$D$8+($D11-GEW!$D$8)*SUM(Fasering!$D$5:$D$12)</f>
        <v>2778.4375</v>
      </c>
      <c r="I11" s="72">
        <f>($K$3+E11*12*7.57%)*SUM(Fasering!$D$5:$D$9)</f>
        <v>1287.4584018335624</v>
      </c>
      <c r="J11" s="30">
        <f>($K$3+F11*12*7.57%)*SUM(Fasering!$D$5:$D$10)</f>
        <v>1712.097084102531</v>
      </c>
      <c r="K11" s="30">
        <f>($K$3+G11*12*7.57%)*SUM(Fasering!$D$5:$D$11)</f>
        <v>2169.6811770710142</v>
      </c>
      <c r="L11" s="73">
        <f>($K$3+H11*12*7.57%)*SUM(Fasering!$D$5:$D$12)</f>
        <v>2662.2726250000005</v>
      </c>
    </row>
    <row r="12" spans="1:12" x14ac:dyDescent="0.2">
      <c r="A12" s="52">
        <f t="shared" si="2"/>
        <v>2</v>
      </c>
      <c r="B12" s="16">
        <v>33605.57</v>
      </c>
      <c r="C12" s="16">
        <f t="shared" si="0"/>
        <v>34277.681400000001</v>
      </c>
      <c r="D12" s="68">
        <f t="shared" si="1"/>
        <v>2856.47345</v>
      </c>
      <c r="E12" s="69">
        <f>GEW!$D$8+($D12-GEW!$D$8)*SUM(Fasering!$D$5:$D$9)</f>
        <v>2443.4523987281091</v>
      </c>
      <c r="F12" s="70">
        <f>GEW!$D$8+($D12-GEW!$D$8)*SUM(Fasering!$D$5:$D$10)</f>
        <v>2581.2293238751622</v>
      </c>
      <c r="G12" s="70">
        <f>GEW!$D$8+($D12-GEW!$D$8)*SUM(Fasering!$D$5:$D$11)</f>
        <v>2718.6965248529468</v>
      </c>
      <c r="H12" s="71">
        <f>GEW!$D$8+($D12-GEW!$D$8)*SUM(Fasering!$D$5:$D$12)</f>
        <v>2856.4734500000004</v>
      </c>
      <c r="I12" s="72">
        <f>($K$3+E12*12*7.57%)*SUM(Fasering!$D$5:$D$9)</f>
        <v>1309.3150114645164</v>
      </c>
      <c r="J12" s="30">
        <f>($K$3+F12*12*7.57%)*SUM(Fasering!$D$5:$D$10)</f>
        <v>1747.1928790567608</v>
      </c>
      <c r="K12" s="30">
        <f>($K$3+G12*12*7.57%)*SUM(Fasering!$D$5:$D$11)</f>
        <v>2221.0962088117622</v>
      </c>
      <c r="L12" s="73">
        <f>($K$3+H12*12*7.57%)*SUM(Fasering!$D$5:$D$12)</f>
        <v>2733.1604819800009</v>
      </c>
    </row>
    <row r="13" spans="1:12" x14ac:dyDescent="0.2">
      <c r="A13" s="52">
        <f t="shared" si="2"/>
        <v>3</v>
      </c>
      <c r="B13" s="16">
        <v>34489.31</v>
      </c>
      <c r="C13" s="16">
        <f t="shared" si="0"/>
        <v>35179.0962</v>
      </c>
      <c r="D13" s="68">
        <f t="shared" si="1"/>
        <v>2931.5913500000001</v>
      </c>
      <c r="E13" s="69">
        <f>GEW!$D$8+($D13-GEW!$D$8)*SUM(Fasering!$D$5:$D$9)</f>
        <v>2485.1632364596321</v>
      </c>
      <c r="F13" s="70">
        <f>GEW!$D$8+($D13-GEW!$D$8)*SUM(Fasering!$D$5:$D$10)</f>
        <v>2634.0841996729605</v>
      </c>
      <c r="G13" s="70">
        <f>GEW!$D$8+($D13-GEW!$D$8)*SUM(Fasering!$D$5:$D$11)</f>
        <v>2782.6703867866718</v>
      </c>
      <c r="H13" s="71">
        <f>GEW!$D$8+($D13-GEW!$D$8)*SUM(Fasering!$D$5:$D$12)</f>
        <v>2931.5913500000006</v>
      </c>
      <c r="I13" s="72">
        <f>($K$3+E13*12*7.57%)*SUM(Fasering!$D$5:$D$9)</f>
        <v>1330.3543224051409</v>
      </c>
      <c r="J13" s="30">
        <f>($K$3+F13*12*7.57%)*SUM(Fasering!$D$5:$D$10)</f>
        <v>1780.9763136890342</v>
      </c>
      <c r="K13" s="30">
        <f>($K$3+G13*12*7.57%)*SUM(Fasering!$D$5:$D$11)</f>
        <v>2270.588644193127</v>
      </c>
      <c r="L13" s="73">
        <f>($K$3+H13*12*7.57%)*SUM(Fasering!$D$5:$D$12)</f>
        <v>2801.3975823400015</v>
      </c>
    </row>
    <row r="14" spans="1:12" x14ac:dyDescent="0.2">
      <c r="A14" s="52">
        <f t="shared" si="2"/>
        <v>4</v>
      </c>
      <c r="B14" s="16">
        <v>35379.230000000003</v>
      </c>
      <c r="C14" s="16">
        <f t="shared" si="0"/>
        <v>36086.814600000005</v>
      </c>
      <c r="D14" s="68">
        <f t="shared" si="1"/>
        <v>3007.2345500000001</v>
      </c>
      <c r="E14" s="69">
        <f>GEW!$D$8+($D14-GEW!$D$8)*SUM(Fasering!$D$5:$D$9)</f>
        <v>2527.1657583710958</v>
      </c>
      <c r="F14" s="70">
        <f>GEW!$D$8+($D14-GEW!$D$8)*SUM(Fasering!$D$5:$D$10)</f>
        <v>2687.3086899868267</v>
      </c>
      <c r="G14" s="70">
        <f>GEW!$D$8+($D14-GEW!$D$8)*SUM(Fasering!$D$5:$D$11)</f>
        <v>2847.0916183842692</v>
      </c>
      <c r="H14" s="71">
        <f>GEW!$D$8+($D14-GEW!$D$8)*SUM(Fasering!$D$5:$D$12)</f>
        <v>3007.2345500000001</v>
      </c>
      <c r="I14" s="72">
        <f>($K$3+E14*12*7.57%)*SUM(Fasering!$D$5:$D$9)</f>
        <v>1351.5407613943009</v>
      </c>
      <c r="J14" s="30">
        <f>($K$3+F14*12*7.57%)*SUM(Fasering!$D$5:$D$10)</f>
        <v>1814.9959961159384</v>
      </c>
      <c r="K14" s="30">
        <f>($K$3+G14*12*7.57%)*SUM(Fasering!$D$5:$D$11)</f>
        <v>2320.4271805212138</v>
      </c>
      <c r="L14" s="73">
        <f>($K$3+H14*12*7.57%)*SUM(Fasering!$D$5:$D$12)</f>
        <v>2870.1118652200007</v>
      </c>
    </row>
    <row r="15" spans="1:12" x14ac:dyDescent="0.2">
      <c r="A15" s="52">
        <f t="shared" si="2"/>
        <v>5</v>
      </c>
      <c r="B15" s="16">
        <v>36112.559999999998</v>
      </c>
      <c r="C15" s="16">
        <f t="shared" si="0"/>
        <v>36834.811199999996</v>
      </c>
      <c r="D15" s="68">
        <f t="shared" si="1"/>
        <v>3069.5675999999999</v>
      </c>
      <c r="E15" s="69">
        <f>GEW!$D$8+($D15-GEW!$D$8)*SUM(Fasering!$D$5:$D$9)</f>
        <v>2561.7775317814398</v>
      </c>
      <c r="F15" s="70">
        <f>GEW!$D$8+($D15-GEW!$D$8)*SUM(Fasering!$D$5:$D$10)</f>
        <v>2731.1678183150671</v>
      </c>
      <c r="G15" s="70">
        <f>GEW!$D$8+($D15-GEW!$D$8)*SUM(Fasering!$D$5:$D$11)</f>
        <v>2900.1773134663727</v>
      </c>
      <c r="H15" s="71">
        <f>GEW!$D$8+($D15-GEW!$D$8)*SUM(Fasering!$D$5:$D$12)</f>
        <v>3069.5676000000003</v>
      </c>
      <c r="I15" s="72">
        <f>($K$3+E15*12*7.57%)*SUM(Fasering!$D$5:$D$9)</f>
        <v>1368.9992422733922</v>
      </c>
      <c r="J15" s="30">
        <f>($K$3+F15*12*7.57%)*SUM(Fasering!$D$5:$D$10)</f>
        <v>1843.0295875782292</v>
      </c>
      <c r="K15" s="30">
        <f>($K$3+G15*12*7.57%)*SUM(Fasering!$D$5:$D$11)</f>
        <v>2361.4961460973054</v>
      </c>
      <c r="L15" s="73">
        <f>($K$3+H15*12*7.57%)*SUM(Fasering!$D$5:$D$12)</f>
        <v>2926.7352078400008</v>
      </c>
    </row>
    <row r="16" spans="1:12" x14ac:dyDescent="0.2">
      <c r="A16" s="52">
        <f t="shared" si="2"/>
        <v>6</v>
      </c>
      <c r="B16" s="16">
        <v>37145.32</v>
      </c>
      <c r="C16" s="16">
        <f t="shared" si="0"/>
        <v>37888.2264</v>
      </c>
      <c r="D16" s="68">
        <f t="shared" si="1"/>
        <v>3157.3521999999998</v>
      </c>
      <c r="E16" s="69">
        <f>GEW!$D$8+($D16-GEW!$D$8)*SUM(Fasering!$D$5:$D$9)</f>
        <v>2610.5218284926987</v>
      </c>
      <c r="F16" s="70">
        <f>GEW!$D$8+($D16-GEW!$D$8)*SUM(Fasering!$D$5:$D$10)</f>
        <v>2792.9353082203943</v>
      </c>
      <c r="G16" s="70">
        <f>GEW!$D$8+($D16-GEW!$D$8)*SUM(Fasering!$D$5:$D$11)</f>
        <v>2974.9387202723037</v>
      </c>
      <c r="H16" s="71">
        <f>GEW!$D$8+($D16-GEW!$D$8)*SUM(Fasering!$D$5:$D$12)</f>
        <v>3157.3522000000003</v>
      </c>
      <c r="I16" s="72">
        <f>($K$3+E16*12*7.57%)*SUM(Fasering!$D$5:$D$9)</f>
        <v>1393.5862913681929</v>
      </c>
      <c r="J16" s="30">
        <f>($K$3+F16*12*7.57%)*SUM(Fasering!$D$5:$D$10)</f>
        <v>1882.509728740592</v>
      </c>
      <c r="K16" s="30">
        <f>($K$3+G16*12*7.57%)*SUM(Fasering!$D$5:$D$11)</f>
        <v>2419.3342065726233</v>
      </c>
      <c r="L16" s="73">
        <f>($K$3+H16*12*7.57%)*SUM(Fasering!$D$5:$D$12)</f>
        <v>3006.4787384800006</v>
      </c>
    </row>
    <row r="17" spans="1:12" x14ac:dyDescent="0.2">
      <c r="A17" s="52">
        <f t="shared" si="2"/>
        <v>7</v>
      </c>
      <c r="B17" s="16">
        <v>37750.93</v>
      </c>
      <c r="C17" s="16">
        <f t="shared" si="0"/>
        <v>38505.948600000003</v>
      </c>
      <c r="D17" s="68">
        <f t="shared" si="1"/>
        <v>3208.8290500000003</v>
      </c>
      <c r="E17" s="69">
        <f>GEW!$D$8+($D17-GEW!$D$8)*SUM(Fasering!$D$5:$D$9)</f>
        <v>2639.1054621842682</v>
      </c>
      <c r="F17" s="70">
        <f>GEW!$D$8+($D17-GEW!$D$8)*SUM(Fasering!$D$5:$D$10)</f>
        <v>2829.1557365498861</v>
      </c>
      <c r="G17" s="70">
        <f>GEW!$D$8+($D17-GEW!$D$8)*SUM(Fasering!$D$5:$D$11)</f>
        <v>3018.7787756343828</v>
      </c>
      <c r="H17" s="71">
        <f>GEW!$D$8+($D17-GEW!$D$8)*SUM(Fasering!$D$5:$D$12)</f>
        <v>3208.8290500000003</v>
      </c>
      <c r="I17" s="72">
        <f>($K$3+E17*12*7.57%)*SUM(Fasering!$D$5:$D$9)</f>
        <v>1408.0041259108768</v>
      </c>
      <c r="J17" s="30">
        <f>($K$3+F17*12*7.57%)*SUM(Fasering!$D$5:$D$10)</f>
        <v>1905.6608657805034</v>
      </c>
      <c r="K17" s="30">
        <f>($K$3+G17*12*7.57%)*SUM(Fasering!$D$5:$D$11)</f>
        <v>2453.2504192497786</v>
      </c>
      <c r="L17" s="73">
        <f>($K$3+H17*12*7.57%)*SUM(Fasering!$D$5:$D$12)</f>
        <v>3053.240309020001</v>
      </c>
    </row>
    <row r="18" spans="1:12" x14ac:dyDescent="0.2">
      <c r="A18" s="52">
        <f t="shared" si="2"/>
        <v>8</v>
      </c>
      <c r="B18" s="16">
        <v>38778.26</v>
      </c>
      <c r="C18" s="16">
        <f t="shared" si="0"/>
        <v>39553.825199999999</v>
      </c>
      <c r="D18" s="68">
        <f t="shared" si="1"/>
        <v>3296.1521000000002</v>
      </c>
      <c r="E18" s="69">
        <f>GEW!$D$8+($D18-GEW!$D$8)*SUM(Fasering!$D$5:$D$9)</f>
        <v>2687.5934732811129</v>
      </c>
      <c r="F18" s="70">
        <f>GEW!$D$8+($D18-GEW!$D$8)*SUM(Fasering!$D$5:$D$10)</f>
        <v>2890.5984680697356</v>
      </c>
      <c r="G18" s="70">
        <f>GEW!$D$8+($D18-GEW!$D$8)*SUM(Fasering!$D$5:$D$11)</f>
        <v>3093.1471052113779</v>
      </c>
      <c r="H18" s="71">
        <f>GEW!$D$8+($D18-GEW!$D$8)*SUM(Fasering!$D$5:$D$12)</f>
        <v>3296.1521000000002</v>
      </c>
      <c r="I18" s="72">
        <f>($K$3+E18*12*7.57%)*SUM(Fasering!$D$5:$D$9)</f>
        <v>1432.4619023028379</v>
      </c>
      <c r="J18" s="30">
        <f>($K$3+F18*12*7.57%)*SUM(Fasering!$D$5:$D$10)</f>
        <v>1944.9334299970978</v>
      </c>
      <c r="K18" s="30">
        <f>($K$3+G18*12*7.57%)*SUM(Fasering!$D$5:$D$11)</f>
        <v>2510.7843813204518</v>
      </c>
      <c r="L18" s="73">
        <f>($K$3+H18*12*7.57%)*SUM(Fasering!$D$5:$D$12)</f>
        <v>3132.5645676400018</v>
      </c>
    </row>
    <row r="19" spans="1:12" x14ac:dyDescent="0.2">
      <c r="A19" s="52">
        <f t="shared" si="2"/>
        <v>9</v>
      </c>
      <c r="B19" s="16">
        <v>39319.46</v>
      </c>
      <c r="C19" s="16">
        <f t="shared" si="0"/>
        <v>40105.849199999997</v>
      </c>
      <c r="D19" s="68">
        <f t="shared" si="1"/>
        <v>3342.1540999999997</v>
      </c>
      <c r="E19" s="69">
        <f>GEW!$D$8+($D19-GEW!$D$8)*SUM(Fasering!$D$5:$D$9)</f>
        <v>2713.1370781652417</v>
      </c>
      <c r="F19" s="70">
        <f>GEW!$D$8+($D19-GEW!$D$8)*SUM(Fasering!$D$5:$D$10)</f>
        <v>2922.9666519040852</v>
      </c>
      <c r="G19" s="70">
        <f>GEW!$D$8+($D19-GEW!$D$8)*SUM(Fasering!$D$5:$D$11)</f>
        <v>3132.3245262611567</v>
      </c>
      <c r="H19" s="71">
        <f>GEW!$D$8+($D19-GEW!$D$8)*SUM(Fasering!$D$5:$D$12)</f>
        <v>3342.1540999999997</v>
      </c>
      <c r="I19" s="72">
        <f>($K$3+E19*12*7.57%)*SUM(Fasering!$D$5:$D$9)</f>
        <v>1445.3463197571409</v>
      </c>
      <c r="J19" s="30">
        <f>($K$3+F19*12*7.57%)*SUM(Fasering!$D$5:$D$10)</f>
        <v>1965.6223145366528</v>
      </c>
      <c r="K19" s="30">
        <f>($K$3+G19*12*7.57%)*SUM(Fasering!$D$5:$D$11)</f>
        <v>2541.0934156839453</v>
      </c>
      <c r="L19" s="73">
        <f>($K$3+H19*12*7.57%)*SUM(Fasering!$D$5:$D$12)</f>
        <v>3174.352784440001</v>
      </c>
    </row>
    <row r="20" spans="1:12" x14ac:dyDescent="0.2">
      <c r="A20" s="52">
        <f t="shared" si="2"/>
        <v>10</v>
      </c>
      <c r="B20" s="16">
        <v>40284.33</v>
      </c>
      <c r="C20" s="16">
        <f t="shared" si="0"/>
        <v>41090.016600000003</v>
      </c>
      <c r="D20" s="68">
        <f t="shared" si="1"/>
        <v>3424.1680500000002</v>
      </c>
      <c r="E20" s="69">
        <f>GEW!$D$8+($D20-GEW!$D$8)*SUM(Fasering!$D$5:$D$9)</f>
        <v>2758.6770967250159</v>
      </c>
      <c r="F20" s="70">
        <f>GEW!$D$8+($D20-GEW!$D$8)*SUM(Fasering!$D$5:$D$10)</f>
        <v>2980.6737648683302</v>
      </c>
      <c r="G20" s="70">
        <f>GEW!$D$8+($D20-GEW!$D$8)*SUM(Fasering!$D$5:$D$11)</f>
        <v>3202.1713818566868</v>
      </c>
      <c r="H20" s="71">
        <f>GEW!$D$8+($D20-GEW!$D$8)*SUM(Fasering!$D$5:$D$12)</f>
        <v>3424.1680500000002</v>
      </c>
      <c r="I20" s="72">
        <f>($K$3+E20*12*7.57%)*SUM(Fasering!$D$5:$D$9)</f>
        <v>1468.3171029595312</v>
      </c>
      <c r="J20" s="30">
        <f>($K$3+F20*12*7.57%)*SUM(Fasering!$D$5:$D$10)</f>
        <v>2002.5071704599354</v>
      </c>
      <c r="K20" s="30">
        <f>($K$3+G20*12*7.57%)*SUM(Fasering!$D$5:$D$11)</f>
        <v>2595.1294060503628</v>
      </c>
      <c r="L20" s="73">
        <f>($K$3+H20*12*7.57%)*SUM(Fasering!$D$5:$D$12)</f>
        <v>3248.8542566200013</v>
      </c>
    </row>
    <row r="21" spans="1:12" x14ac:dyDescent="0.2">
      <c r="A21" s="52">
        <f t="shared" si="2"/>
        <v>11</v>
      </c>
      <c r="B21" s="16">
        <v>40765.129999999997</v>
      </c>
      <c r="C21" s="16">
        <f t="shared" si="0"/>
        <v>41580.4326</v>
      </c>
      <c r="D21" s="68">
        <f t="shared" si="1"/>
        <v>3465.0360499999997</v>
      </c>
      <c r="E21" s="69">
        <f>GEW!$D$8+($D21-GEW!$D$8)*SUM(Fasering!$D$5:$D$9)</f>
        <v>2781.3699371320545</v>
      </c>
      <c r="F21" s="70">
        <f>GEW!$D$8+($D21-GEW!$D$8)*SUM(Fasering!$D$5:$D$10)</f>
        <v>3009.4295349857639</v>
      </c>
      <c r="G21" s="70">
        <f>GEW!$D$8+($D21-GEW!$D$8)*SUM(Fasering!$D$5:$D$11)</f>
        <v>3236.9764521462903</v>
      </c>
      <c r="H21" s="71">
        <f>GEW!$D$8+($D21-GEW!$D$8)*SUM(Fasering!$D$5:$D$12)</f>
        <v>3465.0360500000002</v>
      </c>
      <c r="I21" s="72">
        <f>($K$3+E21*12*7.57%)*SUM(Fasering!$D$5:$D$9)</f>
        <v>1479.7635699071086</v>
      </c>
      <c r="J21" s="30">
        <f>($K$3+F21*12*7.57%)*SUM(Fasering!$D$5:$D$10)</f>
        <v>2020.887095971055</v>
      </c>
      <c r="K21" s="30">
        <f>($K$3+G21*12*7.57%)*SUM(Fasering!$D$5:$D$11)</f>
        <v>2622.05583569184</v>
      </c>
      <c r="L21" s="73">
        <f>($K$3+H21*12*7.57%)*SUM(Fasering!$D$5:$D$12)</f>
        <v>3285.978747820001</v>
      </c>
    </row>
    <row r="22" spans="1:12" x14ac:dyDescent="0.2">
      <c r="A22" s="52">
        <f t="shared" si="2"/>
        <v>12</v>
      </c>
      <c r="B22" s="16">
        <v>41671.68</v>
      </c>
      <c r="C22" s="16">
        <f t="shared" si="0"/>
        <v>42505.113600000004</v>
      </c>
      <c r="D22" s="68">
        <f t="shared" si="1"/>
        <v>3542.0927999999999</v>
      </c>
      <c r="E22" s="69">
        <f>GEW!$D$8+($D22-GEW!$D$8)*SUM(Fasering!$D$5:$D$9)</f>
        <v>2824.1573632364652</v>
      </c>
      <c r="F22" s="70">
        <f>GEW!$D$8+($D22-GEW!$D$8)*SUM(Fasering!$D$5:$D$10)</f>
        <v>3063.6486352352649</v>
      </c>
      <c r="G22" s="70">
        <f>GEW!$D$8+($D22-GEW!$D$8)*SUM(Fasering!$D$5:$D$11)</f>
        <v>3302.6015280012007</v>
      </c>
      <c r="H22" s="71">
        <f>GEW!$D$8+($D22-GEW!$D$8)*SUM(Fasering!$D$5:$D$12)</f>
        <v>3542.0928000000004</v>
      </c>
      <c r="I22" s="72">
        <f>($K$3+E22*12*7.57%)*SUM(Fasering!$D$5:$D$9)</f>
        <v>1501.3459214281702</v>
      </c>
      <c r="J22" s="30">
        <f>($K$3+F22*12*7.57%)*SUM(Fasering!$D$5:$D$10)</f>
        <v>2055.5425066867488</v>
      </c>
      <c r="K22" s="30">
        <f>($K$3+G22*12*7.57%)*SUM(Fasering!$D$5:$D$11)</f>
        <v>2672.8257083862704</v>
      </c>
      <c r="L22" s="73">
        <f>($K$3+H22*12*7.57%)*SUM(Fasering!$D$5:$D$12)</f>
        <v>3355.9770995200015</v>
      </c>
    </row>
    <row r="23" spans="1:12" x14ac:dyDescent="0.2">
      <c r="A23" s="52">
        <f t="shared" si="2"/>
        <v>13</v>
      </c>
      <c r="B23" s="16">
        <v>42097.01</v>
      </c>
      <c r="C23" s="16">
        <f t="shared" si="0"/>
        <v>42938.950199999999</v>
      </c>
      <c r="D23" s="68">
        <f t="shared" si="1"/>
        <v>3578.2458500000002</v>
      </c>
      <c r="E23" s="69">
        <f>GEW!$D$8+($D23-GEW!$D$8)*SUM(Fasering!$D$5:$D$9)</f>
        <v>2844.2321257371432</v>
      </c>
      <c r="F23" s="70">
        <f>GEW!$D$8+($D23-GEW!$D$8)*SUM(Fasering!$D$5:$D$10)</f>
        <v>3089.0868459342009</v>
      </c>
      <c r="G23" s="70">
        <f>GEW!$D$8+($D23-GEW!$D$8)*SUM(Fasering!$D$5:$D$11)</f>
        <v>3333.3911298029429</v>
      </c>
      <c r="H23" s="71">
        <f>GEW!$D$8+($D23-GEW!$D$8)*SUM(Fasering!$D$5:$D$12)</f>
        <v>3578.2458500000007</v>
      </c>
      <c r="I23" s="72">
        <f>($K$3+E23*12*7.57%)*SUM(Fasering!$D$5:$D$9)</f>
        <v>1511.4718070080646</v>
      </c>
      <c r="J23" s="30">
        <f>($K$3+F23*12*7.57%)*SUM(Fasering!$D$5:$D$10)</f>
        <v>2071.8019362159598</v>
      </c>
      <c r="K23" s="30">
        <f>($K$3+G23*12*7.57%)*SUM(Fasering!$D$5:$D$11)</f>
        <v>2696.6456300156588</v>
      </c>
      <c r="L23" s="73">
        <f>($K$3+H23*12*7.57%)*SUM(Fasering!$D$5:$D$12)</f>
        <v>3388.8185301400017</v>
      </c>
    </row>
    <row r="24" spans="1:12" x14ac:dyDescent="0.2">
      <c r="A24" s="52">
        <f t="shared" si="2"/>
        <v>14</v>
      </c>
      <c r="B24" s="16">
        <v>42950.080000000002</v>
      </c>
      <c r="C24" s="16">
        <f t="shared" si="0"/>
        <v>43809.081600000005</v>
      </c>
      <c r="D24" s="68">
        <f t="shared" si="1"/>
        <v>3650.7568000000006</v>
      </c>
      <c r="E24" s="69">
        <f>GEW!$D$8+($D24-GEW!$D$8)*SUM(Fasering!$D$5:$D$9)</f>
        <v>2884.4953981290573</v>
      </c>
      <c r="F24" s="70">
        <f>GEW!$D$8+($D24-GEW!$D$8)*SUM(Fasering!$D$5:$D$10)</f>
        <v>3140.1074050317043</v>
      </c>
      <c r="G24" s="70">
        <f>GEW!$D$8+($D24-GEW!$D$8)*SUM(Fasering!$D$5:$D$11)</f>
        <v>3395.1447930973541</v>
      </c>
      <c r="H24" s="71">
        <f>GEW!$D$8+($D24-GEW!$D$8)*SUM(Fasering!$D$5:$D$12)</f>
        <v>3650.756800000001</v>
      </c>
      <c r="I24" s="72">
        <f>($K$3+E24*12*7.57%)*SUM(Fasering!$D$5:$D$9)</f>
        <v>1531.7809533453569</v>
      </c>
      <c r="J24" s="30">
        <f>($K$3+F24*12*7.57%)*SUM(Fasering!$D$5:$D$10)</f>
        <v>2104.4129242687286</v>
      </c>
      <c r="K24" s="30">
        <f>($K$3+G24*12*7.57%)*SUM(Fasering!$D$5:$D$11)</f>
        <v>2744.4204414429801</v>
      </c>
      <c r="L24" s="73">
        <f>($K$3+H24*12*7.57%)*SUM(Fasering!$D$5:$D$12)</f>
        <v>3454.6874771200023</v>
      </c>
    </row>
    <row r="25" spans="1:12" x14ac:dyDescent="0.2">
      <c r="A25" s="52">
        <f t="shared" si="2"/>
        <v>15</v>
      </c>
      <c r="B25" s="16">
        <v>43325.96</v>
      </c>
      <c r="C25" s="16">
        <f t="shared" si="0"/>
        <v>44192.479200000002</v>
      </c>
      <c r="D25" s="68">
        <f t="shared" si="1"/>
        <v>3682.7066</v>
      </c>
      <c r="E25" s="69">
        <f>GEW!$D$8+($D25-GEW!$D$8)*SUM(Fasering!$D$5:$D$9)</f>
        <v>2902.2362152093351</v>
      </c>
      <c r="F25" s="70">
        <f>GEW!$D$8+($D25-GEW!$D$8)*SUM(Fasering!$D$5:$D$10)</f>
        <v>3162.5881015203504</v>
      </c>
      <c r="G25" s="70">
        <f>GEW!$D$8+($D25-GEW!$D$8)*SUM(Fasering!$D$5:$D$11)</f>
        <v>3422.3547136889852</v>
      </c>
      <c r="H25" s="71">
        <f>GEW!$D$8+($D25-GEW!$D$8)*SUM(Fasering!$D$5:$D$12)</f>
        <v>3682.7066000000004</v>
      </c>
      <c r="I25" s="72">
        <f>($K$3+E25*12*7.57%)*SUM(Fasering!$D$5:$D$9)</f>
        <v>1540.7295764656883</v>
      </c>
      <c r="J25" s="30">
        <f>($K$3+F25*12*7.57%)*SUM(Fasering!$D$5:$D$10)</f>
        <v>2118.7819891629038</v>
      </c>
      <c r="K25" s="30">
        <f>($K$3+G25*12*7.57%)*SUM(Fasering!$D$5:$D$11)</f>
        <v>2765.470995464691</v>
      </c>
      <c r="L25" s="73">
        <f>($K$3+H25*12*7.57%)*SUM(Fasering!$D$5:$D$12)</f>
        <v>3483.7106754400015</v>
      </c>
    </row>
    <row r="26" spans="1:12" x14ac:dyDescent="0.2">
      <c r="A26" s="52">
        <f t="shared" si="2"/>
        <v>16</v>
      </c>
      <c r="B26" s="16">
        <v>44300.41</v>
      </c>
      <c r="C26" s="16">
        <f t="shared" si="0"/>
        <v>45186.418200000007</v>
      </c>
      <c r="D26" s="68">
        <f t="shared" si="1"/>
        <v>3765.5348500000005</v>
      </c>
      <c r="E26" s="69">
        <f>GEW!$D$8+($D26-GEW!$D$8)*SUM(Fasering!$D$5:$D$9)</f>
        <v>2948.2283914461045</v>
      </c>
      <c r="F26" s="70">
        <f>GEW!$D$8+($D26-GEW!$D$8)*SUM(Fasering!$D$5:$D$10)</f>
        <v>3220.8681767926755</v>
      </c>
      <c r="G26" s="70">
        <f>GEW!$D$8+($D26-GEW!$D$8)*SUM(Fasering!$D$5:$D$11)</f>
        <v>3492.8950646534304</v>
      </c>
      <c r="H26" s="71">
        <f>GEW!$D$8+($D26-GEW!$D$8)*SUM(Fasering!$D$5:$D$12)</f>
        <v>3765.5348500000009</v>
      </c>
      <c r="I26" s="72">
        <f>($K$3+E26*12*7.57%)*SUM(Fasering!$D$5:$D$9)</f>
        <v>1563.9284319504366</v>
      </c>
      <c r="J26" s="30">
        <f>($K$3+F26*12*7.57%)*SUM(Fasering!$D$5:$D$10)</f>
        <v>2156.0330673956632</v>
      </c>
      <c r="K26" s="30">
        <f>($K$3+G26*12*7.57%)*SUM(Fasering!$D$5:$D$11)</f>
        <v>2820.0434983019172</v>
      </c>
      <c r="L26" s="73">
        <f>($K$3+H26*12*7.57%)*SUM(Fasering!$D$5:$D$12)</f>
        <v>3558.9518577400022</v>
      </c>
    </row>
    <row r="27" spans="1:12" x14ac:dyDescent="0.2">
      <c r="A27" s="52">
        <f t="shared" si="2"/>
        <v>17</v>
      </c>
      <c r="B27" s="16">
        <v>44535.21</v>
      </c>
      <c r="C27" s="16">
        <f t="shared" si="0"/>
        <v>45425.914199999999</v>
      </c>
      <c r="D27" s="68">
        <f t="shared" si="1"/>
        <v>3785.4928500000001</v>
      </c>
      <c r="E27" s="69">
        <f>GEW!$D$8+($D27-GEW!$D$8)*SUM(Fasering!$D$5:$D$9)</f>
        <v>2959.3105023603571</v>
      </c>
      <c r="F27" s="70">
        <f>GEW!$D$8+($D27-GEW!$D$8)*SUM(Fasering!$D$5:$D$10)</f>
        <v>3234.9111360763136</v>
      </c>
      <c r="G27" s="70">
        <f>GEW!$D$8+($D27-GEW!$D$8)*SUM(Fasering!$D$5:$D$11)</f>
        <v>3509.8922162840436</v>
      </c>
      <c r="H27" s="71">
        <f>GEW!$D$8+($D27-GEW!$D$8)*SUM(Fasering!$D$5:$D$12)</f>
        <v>3785.4928500000005</v>
      </c>
      <c r="I27" s="72">
        <f>($K$3+E27*12*7.57%)*SUM(Fasering!$D$5:$D$9)</f>
        <v>1569.5183455096944</v>
      </c>
      <c r="J27" s="30">
        <f>($K$3+F27*12*7.57%)*SUM(Fasering!$D$5:$D$10)</f>
        <v>2165.0089544797124</v>
      </c>
      <c r="K27" s="30">
        <f>($K$3+G27*12*7.57%)*SUM(Fasering!$D$5:$D$11)</f>
        <v>2833.1930941418073</v>
      </c>
      <c r="L27" s="73">
        <f>($K$3+H27*12*7.57%)*SUM(Fasering!$D$5:$D$12)</f>
        <v>3577.0817049400016</v>
      </c>
    </row>
    <row r="28" spans="1:12" x14ac:dyDescent="0.2">
      <c r="A28" s="52">
        <f t="shared" si="2"/>
        <v>18</v>
      </c>
      <c r="B28" s="16">
        <v>46009.94</v>
      </c>
      <c r="C28" s="16">
        <f t="shared" si="0"/>
        <v>46930.138800000001</v>
      </c>
      <c r="D28" s="68">
        <f t="shared" si="1"/>
        <v>3910.8449000000001</v>
      </c>
      <c r="E28" s="69">
        <f>GEW!$D$8+($D28-GEW!$D$8)*SUM(Fasering!$D$5:$D$9)</f>
        <v>3028.914937746114</v>
      </c>
      <c r="F28" s="70">
        <f>GEW!$D$8+($D28-GEW!$D$8)*SUM(Fasering!$D$5:$D$10)</f>
        <v>3323.1120446979521</v>
      </c>
      <c r="G28" s="70">
        <f>GEW!$D$8+($D28-GEW!$D$8)*SUM(Fasering!$D$5:$D$11)</f>
        <v>3616.6477930481624</v>
      </c>
      <c r="H28" s="71">
        <f>GEW!$D$8+($D28-GEW!$D$8)*SUM(Fasering!$D$5:$D$12)</f>
        <v>3910.8449000000005</v>
      </c>
      <c r="I28" s="72">
        <f>($K$3+E28*12*7.57%)*SUM(Fasering!$D$5:$D$9)</f>
        <v>1604.6274307875667</v>
      </c>
      <c r="J28" s="30">
        <f>($K$3+F28*12*7.57%)*SUM(Fasering!$D$5:$D$10)</f>
        <v>2221.3846357380603</v>
      </c>
      <c r="K28" s="30">
        <f>($K$3+G28*12*7.57%)*SUM(Fasering!$D$5:$D$11)</f>
        <v>2915.7829726467507</v>
      </c>
      <c r="L28" s="73">
        <f>($K$3+H28*12*7.57%)*SUM(Fasering!$D$5:$D$12)</f>
        <v>3690.9515071600017</v>
      </c>
    </row>
    <row r="29" spans="1:12" x14ac:dyDescent="0.2">
      <c r="A29" s="52">
        <f t="shared" si="2"/>
        <v>19</v>
      </c>
      <c r="B29" s="16">
        <v>46028.34</v>
      </c>
      <c r="C29" s="16">
        <f t="shared" si="0"/>
        <v>46948.906799999997</v>
      </c>
      <c r="D29" s="68">
        <f t="shared" si="1"/>
        <v>3912.4088999999999</v>
      </c>
      <c r="E29" s="69">
        <f>GEW!$D$8+($D29-GEW!$D$8)*SUM(Fasering!$D$5:$D$9)</f>
        <v>3029.7833825537045</v>
      </c>
      <c r="F29" s="70">
        <f>GEW!$D$8+($D29-GEW!$D$8)*SUM(Fasering!$D$5:$D$10)</f>
        <v>3324.2125151017808</v>
      </c>
      <c r="G29" s="70">
        <f>GEW!$D$8+($D29-GEW!$D$8)*SUM(Fasering!$D$5:$D$11)</f>
        <v>3617.9797674519241</v>
      </c>
      <c r="H29" s="71">
        <f>GEW!$D$8+($D29-GEW!$D$8)*SUM(Fasering!$D$5:$D$12)</f>
        <v>3912.4089000000004</v>
      </c>
      <c r="I29" s="72">
        <f>($K$3+E29*12*7.57%)*SUM(Fasering!$D$5:$D$9)</f>
        <v>1605.065481935311</v>
      </c>
      <c r="J29" s="30">
        <f>($K$3+F29*12*7.57%)*SUM(Fasering!$D$5:$D$10)</f>
        <v>2222.0880272301661</v>
      </c>
      <c r="K29" s="30">
        <f>($K$3+G29*12*7.57%)*SUM(Fasering!$D$5:$D$11)</f>
        <v>2916.8134350123978</v>
      </c>
      <c r="L29" s="73">
        <f>($K$3+H29*12*7.57%)*SUM(Fasering!$D$5:$D$12)</f>
        <v>3692.3722447600016</v>
      </c>
    </row>
    <row r="30" spans="1:12" x14ac:dyDescent="0.2">
      <c r="A30" s="52">
        <f t="shared" si="2"/>
        <v>20</v>
      </c>
      <c r="B30" s="16">
        <v>47719.48</v>
      </c>
      <c r="C30" s="16">
        <f t="shared" si="0"/>
        <v>48673.869600000005</v>
      </c>
      <c r="D30" s="68">
        <f t="shared" si="1"/>
        <v>4056.1558</v>
      </c>
      <c r="E30" s="69">
        <f>GEW!$D$8+($D30-GEW!$D$8)*SUM(Fasering!$D$5:$D$9)</f>
        <v>3109.6019560269974</v>
      </c>
      <c r="F30" s="70">
        <f>GEW!$D$8+($D30-GEW!$D$8)*SUM(Fasering!$D$5:$D$10)</f>
        <v>3425.356510684971</v>
      </c>
      <c r="G30" s="70">
        <f>GEW!$D$8+($D30-GEW!$D$8)*SUM(Fasering!$D$5:$D$11)</f>
        <v>3740.4012453420273</v>
      </c>
      <c r="H30" s="71">
        <f>GEW!$D$8+($D30-GEW!$D$8)*SUM(Fasering!$D$5:$D$12)</f>
        <v>4056.1558000000005</v>
      </c>
      <c r="I30" s="72">
        <f>($K$3+E30*12*7.57%)*SUM(Fasering!$D$5:$D$9)</f>
        <v>1645.3266676959734</v>
      </c>
      <c r="J30" s="30">
        <f>($K$3+F30*12*7.57%)*SUM(Fasering!$D$5:$D$10)</f>
        <v>2286.7365863584428</v>
      </c>
      <c r="K30" s="30">
        <f>($K$3+G30*12*7.57%)*SUM(Fasering!$D$5:$D$11)</f>
        <v>3011.5230070254797</v>
      </c>
      <c r="L30" s="73">
        <f>($K$3+H30*12*7.57%)*SUM(Fasering!$D$5:$D$12)</f>
        <v>3822.9519287200014</v>
      </c>
    </row>
    <row r="31" spans="1:12" x14ac:dyDescent="0.2">
      <c r="A31" s="52">
        <f t="shared" si="2"/>
        <v>21</v>
      </c>
      <c r="B31" s="16">
        <v>47737.87</v>
      </c>
      <c r="C31" s="16">
        <f t="shared" si="0"/>
        <v>48692.627400000005</v>
      </c>
      <c r="D31" s="68">
        <f t="shared" si="1"/>
        <v>4057.7189500000004</v>
      </c>
      <c r="E31" s="69">
        <f>GEW!$D$8+($D31-GEW!$D$8)*SUM(Fasering!$D$5:$D$9)</f>
        <v>3110.469928853714</v>
      </c>
      <c r="F31" s="70">
        <f>GEW!$D$8+($D31-GEW!$D$8)*SUM(Fasering!$D$5:$D$10)</f>
        <v>3426.4563830070583</v>
      </c>
      <c r="G31" s="70">
        <f>GEW!$D$8+($D31-GEW!$D$8)*SUM(Fasering!$D$5:$D$11)</f>
        <v>3741.732495846657</v>
      </c>
      <c r="H31" s="71">
        <f>GEW!$D$8+($D31-GEW!$D$8)*SUM(Fasering!$D$5:$D$12)</f>
        <v>4057.7189500000009</v>
      </c>
      <c r="I31" s="72">
        <f>($K$3+E31*12*7.57%)*SUM(Fasering!$D$5:$D$9)</f>
        <v>1645.7644807724414</v>
      </c>
      <c r="J31" s="30">
        <f>($K$3+F31*12*7.57%)*SUM(Fasering!$D$5:$D$10)</f>
        <v>2287.4395955725636</v>
      </c>
      <c r="K31" s="30">
        <f>($K$3+G31*12*7.57%)*SUM(Fasering!$D$5:$D$11)</f>
        <v>3012.5529093572327</v>
      </c>
      <c r="L31" s="73">
        <f>($K$3+H31*12*7.57%)*SUM(Fasering!$D$5:$D$12)</f>
        <v>3824.3718941800021</v>
      </c>
    </row>
    <row r="32" spans="1:12" x14ac:dyDescent="0.2">
      <c r="A32" s="52">
        <f t="shared" si="2"/>
        <v>22</v>
      </c>
      <c r="B32" s="16">
        <v>49429.05</v>
      </c>
      <c r="C32" s="16">
        <f t="shared" si="0"/>
        <v>50417.631000000001</v>
      </c>
      <c r="D32" s="68">
        <f t="shared" si="1"/>
        <v>4201.469250000001</v>
      </c>
      <c r="E32" s="69">
        <f>GEW!$D$8+($D32-GEW!$D$8)*SUM(Fasering!$D$5:$D$9)</f>
        <v>3190.2903902505022</v>
      </c>
      <c r="F32" s="70">
        <f>GEW!$D$8+($D32-GEW!$D$8)*SUM(Fasering!$D$5:$D$10)</f>
        <v>3527.6027709172135</v>
      </c>
      <c r="G32" s="70">
        <f>GEW!$D$8+($D32-GEW!$D$8)*SUM(Fasering!$D$5:$D$11)</f>
        <v>3864.1568693332902</v>
      </c>
      <c r="H32" s="71">
        <f>GEW!$D$8+($D32-GEW!$D$8)*SUM(Fasering!$D$5:$D$12)</f>
        <v>4201.4692500000019</v>
      </c>
      <c r="I32" s="72">
        <f>($K$3+E32*12*7.57%)*SUM(Fasering!$D$5:$D$9)</f>
        <v>1686.0266188182077</v>
      </c>
      <c r="J32" s="30">
        <f>($K$3+F32*12*7.57%)*SUM(Fasering!$D$5:$D$10)</f>
        <v>2352.0896838127792</v>
      </c>
      <c r="K32" s="30">
        <f>($K$3+G32*12*7.57%)*SUM(Fasering!$D$5:$D$11)</f>
        <v>3107.2647215058914</v>
      </c>
      <c r="L32" s="73">
        <f>($K$3+H32*12*7.57%)*SUM(Fasering!$D$5:$D$12)</f>
        <v>3954.9546667000031</v>
      </c>
    </row>
    <row r="33" spans="1:12" x14ac:dyDescent="0.2">
      <c r="A33" s="52">
        <f t="shared" si="2"/>
        <v>23</v>
      </c>
      <c r="B33" s="16">
        <v>51138.59</v>
      </c>
      <c r="C33" s="16">
        <f t="shared" si="0"/>
        <v>52161.361799999999</v>
      </c>
      <c r="D33" s="68">
        <f t="shared" si="1"/>
        <v>4346.7801500000005</v>
      </c>
      <c r="E33" s="69">
        <f>GEW!$D$8+($D33-GEW!$D$8)*SUM(Fasering!$D$5:$D$9)</f>
        <v>3270.9774085313852</v>
      </c>
      <c r="F33" s="70">
        <f>GEW!$D$8+($D33-GEW!$D$8)*SUM(Fasering!$D$5:$D$10)</f>
        <v>3629.847236904232</v>
      </c>
      <c r="G33" s="70">
        <f>GEW!$D$8+($D33-GEW!$D$8)*SUM(Fasering!$D$5:$D$11)</f>
        <v>3987.9103216271546</v>
      </c>
      <c r="H33" s="71">
        <f>GEW!$D$8+($D33-GEW!$D$8)*SUM(Fasering!$D$5:$D$12)</f>
        <v>4346.7801500000005</v>
      </c>
      <c r="I33" s="72">
        <f>($K$3+E33*12*7.57%)*SUM(Fasering!$D$5:$D$9)</f>
        <v>1726.7258557266136</v>
      </c>
      <c r="J33" s="30">
        <f>($K$3+F33*12*7.57%)*SUM(Fasering!$D$5:$D$10)</f>
        <v>2417.4416344331612</v>
      </c>
      <c r="K33" s="30">
        <f>($K$3+G33*12*7.57%)*SUM(Fasering!$D$5:$D$11)</f>
        <v>3203.0047558846195</v>
      </c>
      <c r="L33" s="73">
        <f>($K$3+H33*12*7.57%)*SUM(Fasering!$D$5:$D$12)</f>
        <v>4086.9550882600015</v>
      </c>
    </row>
    <row r="34" spans="1:12" x14ac:dyDescent="0.2">
      <c r="A34" s="52">
        <f t="shared" si="2"/>
        <v>24</v>
      </c>
      <c r="B34" s="16">
        <v>52829.74</v>
      </c>
      <c r="C34" s="16">
        <f t="shared" si="0"/>
        <v>53886.334799999997</v>
      </c>
      <c r="D34" s="68">
        <f t="shared" si="1"/>
        <v>4490.5279</v>
      </c>
      <c r="E34" s="69">
        <f>GEW!$D$8+($D34-GEW!$D$8)*SUM(Fasering!$D$5:$D$9)</f>
        <v>3350.7964539855516</v>
      </c>
      <c r="F34" s="70">
        <f>GEW!$D$8+($D34-GEW!$D$8)*SUM(Fasering!$D$5:$D$10)</f>
        <v>3730.9918305691626</v>
      </c>
      <c r="G34" s="70">
        <f>GEW!$D$8+($D34-GEW!$D$8)*SUM(Fasering!$D$5:$D$11)</f>
        <v>4110.3325234163894</v>
      </c>
      <c r="H34" s="71">
        <f>GEW!$D$8+($D34-GEW!$D$8)*SUM(Fasering!$D$5:$D$12)</f>
        <v>4490.527900000001</v>
      </c>
      <c r="I34" s="72">
        <f>($K$3+E34*12*7.57%)*SUM(Fasering!$D$5:$D$9)</f>
        <v>1766.9872795585518</v>
      </c>
      <c r="J34" s="30">
        <f>($K$3+F34*12*7.57%)*SUM(Fasering!$D$5:$D$10)</f>
        <v>2482.0905758394219</v>
      </c>
      <c r="K34" s="30">
        <f>($K$3+G34*12*7.57%)*SUM(Fasering!$D$5:$D$11)</f>
        <v>3297.7148879315946</v>
      </c>
      <c r="L34" s="73">
        <f>($K$3+H34*12*7.57%)*SUM(Fasering!$D$5:$D$12)</f>
        <v>4217.5355443600019</v>
      </c>
    </row>
    <row r="35" spans="1:12" x14ac:dyDescent="0.2">
      <c r="A35" s="52">
        <f t="shared" si="2"/>
        <v>25</v>
      </c>
      <c r="B35" s="16">
        <v>52944.02</v>
      </c>
      <c r="C35" s="16">
        <f t="shared" si="0"/>
        <v>54002.900399999999</v>
      </c>
      <c r="D35" s="68">
        <f t="shared" si="1"/>
        <v>4500.2416999999996</v>
      </c>
      <c r="E35" s="69">
        <f>GEW!$D$8+($D35-GEW!$D$8)*SUM(Fasering!$D$5:$D$9)</f>
        <v>3356.1902514100861</v>
      </c>
      <c r="F35" s="70">
        <f>GEW!$D$8+($D35-GEW!$D$8)*SUM(Fasering!$D$5:$D$10)</f>
        <v>3737.8267087077238</v>
      </c>
      <c r="G35" s="70">
        <f>GEW!$D$8+($D35-GEW!$D$8)*SUM(Fasering!$D$5:$D$11)</f>
        <v>4118.6052427023624</v>
      </c>
      <c r="H35" s="71">
        <f>GEW!$D$8+($D35-GEW!$D$8)*SUM(Fasering!$D$5:$D$12)</f>
        <v>4500.2417000000005</v>
      </c>
      <c r="I35" s="72">
        <f>($K$3+E35*12*7.57%)*SUM(Fasering!$D$5:$D$9)</f>
        <v>1769.7079581000849</v>
      </c>
      <c r="J35" s="30">
        <f>($K$3+F35*12*7.57%)*SUM(Fasering!$D$5:$D$10)</f>
        <v>2486.4592486501761</v>
      </c>
      <c r="K35" s="30">
        <f>($K$3+G35*12*7.57%)*SUM(Fasering!$D$5:$D$11)</f>
        <v>3304.1149552764946</v>
      </c>
      <c r="L35" s="73">
        <f>($K$3+H35*12*7.57%)*SUM(Fasering!$D$5:$D$12)</f>
        <v>4226.3595602800015</v>
      </c>
    </row>
    <row r="36" spans="1:12" x14ac:dyDescent="0.2">
      <c r="A36" s="52">
        <f t="shared" si="2"/>
        <v>26</v>
      </c>
      <c r="B36" s="16">
        <v>53032.86</v>
      </c>
      <c r="C36" s="16">
        <f t="shared" si="0"/>
        <v>54093.517200000002</v>
      </c>
      <c r="D36" s="68">
        <f t="shared" si="1"/>
        <v>4507.7930999999999</v>
      </c>
      <c r="E36" s="69">
        <f>GEW!$D$8+($D36-GEW!$D$8)*SUM(Fasering!$D$5:$D$9)</f>
        <v>3360.3833294919523</v>
      </c>
      <c r="F36" s="70">
        <f>GEW!$D$8+($D36-GEW!$D$8)*SUM(Fasering!$D$5:$D$10)</f>
        <v>3743.1400668966444</v>
      </c>
      <c r="G36" s="70">
        <f>GEW!$D$8+($D36-GEW!$D$8)*SUM(Fasering!$D$5:$D$11)</f>
        <v>4125.0363625953087</v>
      </c>
      <c r="H36" s="71">
        <f>GEW!$D$8+($D36-GEW!$D$8)*SUM(Fasering!$D$5:$D$12)</f>
        <v>4507.7931000000008</v>
      </c>
      <c r="I36" s="72">
        <f>($K$3+E36*12*7.57%)*SUM(Fasering!$D$5:$D$9)</f>
        <v>1771.8229833156063</v>
      </c>
      <c r="J36" s="30">
        <f>($K$3+F36*12*7.57%)*SUM(Fasering!$D$5:$D$10)</f>
        <v>2489.8554062674971</v>
      </c>
      <c r="K36" s="30">
        <f>($K$3+G36*12*7.57%)*SUM(Fasering!$D$5:$D$11)</f>
        <v>3309.0902963941089</v>
      </c>
      <c r="L36" s="73">
        <f>($K$3+H36*12*7.57%)*SUM(Fasering!$D$5:$D$12)</f>
        <v>4233.2192520400013</v>
      </c>
    </row>
    <row r="37" spans="1:12" x14ac:dyDescent="0.2">
      <c r="A37" s="52">
        <f t="shared" si="2"/>
        <v>27</v>
      </c>
      <c r="B37" s="16">
        <v>53133.61</v>
      </c>
      <c r="C37" s="16">
        <f t="shared" si="0"/>
        <v>54196.282200000001</v>
      </c>
      <c r="D37" s="68">
        <f t="shared" si="1"/>
        <v>4516.3568500000001</v>
      </c>
      <c r="E37" s="69">
        <f>GEW!$D$8+($D37-GEW!$D$8)*SUM(Fasering!$D$5:$D$9)</f>
        <v>3365.1385367943844</v>
      </c>
      <c r="F37" s="70">
        <f>GEW!$D$8+($D37-GEW!$D$8)*SUM(Fasering!$D$5:$D$10)</f>
        <v>3749.1657404393472</v>
      </c>
      <c r="G37" s="70">
        <f>GEW!$D$8+($D37-GEW!$D$8)*SUM(Fasering!$D$5:$D$11)</f>
        <v>4132.3296463550378</v>
      </c>
      <c r="H37" s="71">
        <f>GEW!$D$8+($D37-GEW!$D$8)*SUM(Fasering!$D$5:$D$12)</f>
        <v>4516.3568500000001</v>
      </c>
      <c r="I37" s="72">
        <f>($K$3+E37*12*7.57%)*SUM(Fasering!$D$5:$D$9)</f>
        <v>1774.2215514207821</v>
      </c>
      <c r="J37" s="30">
        <f>($K$3+F37*12*7.57%)*SUM(Fasering!$D$5:$D$10)</f>
        <v>2493.7068569647627</v>
      </c>
      <c r="K37" s="30">
        <f>($K$3+G37*12*7.57%)*SUM(Fasering!$D$5:$D$11)</f>
        <v>3314.7326378799225</v>
      </c>
      <c r="L37" s="73">
        <f>($K$3+H37*12*7.57%)*SUM(Fasering!$D$5:$D$12)</f>
        <v>4240.9985625400013</v>
      </c>
    </row>
    <row r="38" spans="1:12" x14ac:dyDescent="0.2">
      <c r="A38" s="52">
        <f t="shared" si="2"/>
        <v>28</v>
      </c>
      <c r="B38" s="16">
        <v>53209.9</v>
      </c>
      <c r="C38" s="16">
        <f t="shared" si="0"/>
        <v>54274.098000000005</v>
      </c>
      <c r="D38" s="68">
        <f t="shared" si="1"/>
        <v>4522.8415000000005</v>
      </c>
      <c r="E38" s="69">
        <f>GEW!$D$8+($D38-GEW!$D$8)*SUM(Fasering!$D$5:$D$9)</f>
        <v>3368.7392788797692</v>
      </c>
      <c r="F38" s="70">
        <f>GEW!$D$8+($D38-GEW!$D$8)*SUM(Fasering!$D$5:$D$10)</f>
        <v>3753.7285060430477</v>
      </c>
      <c r="G38" s="70">
        <f>GEW!$D$8+($D38-GEW!$D$8)*SUM(Fasering!$D$5:$D$11)</f>
        <v>4137.8522728367225</v>
      </c>
      <c r="H38" s="71">
        <f>GEW!$D$8+($D38-GEW!$D$8)*SUM(Fasering!$D$5:$D$12)</f>
        <v>4522.8415000000005</v>
      </c>
      <c r="I38" s="72">
        <f>($K$3+E38*12*7.57%)*SUM(Fasering!$D$5:$D$9)</f>
        <v>1776.0377971849889</v>
      </c>
      <c r="J38" s="30">
        <f>($K$3+F38*12*7.57%)*SUM(Fasering!$D$5:$D$10)</f>
        <v>2496.6232557111093</v>
      </c>
      <c r="K38" s="30">
        <f>($K$3+G38*12*7.57%)*SUM(Fasering!$D$5:$D$11)</f>
        <v>3319.0051364600977</v>
      </c>
      <c r="L38" s="73">
        <f>($K$3+H38*12*7.57%)*SUM(Fasering!$D$5:$D$12)</f>
        <v>4246.8892186000021</v>
      </c>
    </row>
    <row r="39" spans="1:12" x14ac:dyDescent="0.2">
      <c r="A39" s="52">
        <f t="shared" si="2"/>
        <v>29</v>
      </c>
      <c r="B39" s="16">
        <v>53280.53</v>
      </c>
      <c r="C39" s="16">
        <f t="shared" si="0"/>
        <v>54346.140599999999</v>
      </c>
      <c r="D39" s="68">
        <f t="shared" si="1"/>
        <v>4528.8450499999999</v>
      </c>
      <c r="E39" s="69">
        <f>GEW!$D$8+($D39-GEW!$D$8)*SUM(Fasering!$D$5:$D$9)</f>
        <v>3372.0728797906449</v>
      </c>
      <c r="F39" s="70">
        <f>GEW!$D$8+($D39-GEW!$D$8)*SUM(Fasering!$D$5:$D$10)</f>
        <v>3757.952757381222</v>
      </c>
      <c r="G39" s="70">
        <f>GEW!$D$8+($D39-GEW!$D$8)*SUM(Fasering!$D$5:$D$11)</f>
        <v>4142.9651724094238</v>
      </c>
      <c r="H39" s="71">
        <f>GEW!$D$8+($D39-GEW!$D$8)*SUM(Fasering!$D$5:$D$12)</f>
        <v>4528.8450499999999</v>
      </c>
      <c r="I39" s="72">
        <f>($K$3+E39*12*7.57%)*SUM(Fasering!$D$5:$D$9)</f>
        <v>1777.7192946070095</v>
      </c>
      <c r="J39" s="30">
        <f>($K$3+F39*12*7.57%)*SUM(Fasering!$D$5:$D$10)</f>
        <v>2499.3232851180355</v>
      </c>
      <c r="K39" s="30">
        <f>($K$3+G39*12*7.57%)*SUM(Fasering!$D$5:$D$11)</f>
        <v>3322.9606558560581</v>
      </c>
      <c r="L39" s="73">
        <f>($K$3+H39*12*7.57%)*SUM(Fasering!$D$5:$D$12)</f>
        <v>4252.3428434200014</v>
      </c>
    </row>
    <row r="40" spans="1:12" x14ac:dyDescent="0.2">
      <c r="A40" s="52">
        <f t="shared" si="2"/>
        <v>30</v>
      </c>
      <c r="B40" s="16">
        <v>53346.02</v>
      </c>
      <c r="C40" s="16">
        <f t="shared" si="0"/>
        <v>54412.940399999999</v>
      </c>
      <c r="D40" s="68">
        <f t="shared" si="1"/>
        <v>4534.4116999999997</v>
      </c>
      <c r="E40" s="69">
        <f>GEW!$D$8+($D40-GEW!$D$8)*SUM(Fasering!$D$5:$D$9)</f>
        <v>3375.1638825324435</v>
      </c>
      <c r="F40" s="70">
        <f>GEW!$D$8+($D40-GEW!$D$8)*SUM(Fasering!$D$5:$D$10)</f>
        <v>3761.8695947044134</v>
      </c>
      <c r="G40" s="70">
        <f>GEW!$D$8+($D40-GEW!$D$8)*SUM(Fasering!$D$5:$D$11)</f>
        <v>4147.7059878280306</v>
      </c>
      <c r="H40" s="71">
        <f>GEW!$D$8+($D40-GEW!$D$8)*SUM(Fasering!$D$5:$D$12)</f>
        <v>4534.4117000000006</v>
      </c>
      <c r="I40" s="72">
        <f>($K$3+E40*12*7.57%)*SUM(Fasering!$D$5:$D$9)</f>
        <v>1779.2784233931923</v>
      </c>
      <c r="J40" s="30">
        <f>($K$3+F40*12*7.57%)*SUM(Fasering!$D$5:$D$10)</f>
        <v>2501.8268236407544</v>
      </c>
      <c r="K40" s="30">
        <f>($K$3+G40*12*7.57%)*SUM(Fasering!$D$5:$D$11)</f>
        <v>3326.6283178303102</v>
      </c>
      <c r="L40" s="73">
        <f>($K$3+H40*12*7.57%)*SUM(Fasering!$D$5:$D$12)</f>
        <v>4257.3995882800018</v>
      </c>
    </row>
    <row r="41" spans="1:12" x14ac:dyDescent="0.2">
      <c r="A41" s="52">
        <f t="shared" si="2"/>
        <v>31</v>
      </c>
      <c r="B41" s="16">
        <v>53406.62</v>
      </c>
      <c r="C41" s="16">
        <f t="shared" si="0"/>
        <v>54474.752400000005</v>
      </c>
      <c r="D41" s="68">
        <f t="shared" si="1"/>
        <v>4539.5627000000004</v>
      </c>
      <c r="E41" s="69">
        <f>GEW!$D$8+($D41-GEW!$D$8)*SUM(Fasering!$D$5:$D$9)</f>
        <v>3378.0240866270087</v>
      </c>
      <c r="F41" s="70">
        <f>GEW!$D$8+($D41-GEW!$D$8)*SUM(Fasering!$D$5:$D$10)</f>
        <v>3765.493970056154</v>
      </c>
      <c r="G41" s="70">
        <f>GEW!$D$8+($D41-GEW!$D$8)*SUM(Fasering!$D$5:$D$11)</f>
        <v>4152.0928165708556</v>
      </c>
      <c r="H41" s="71">
        <f>GEW!$D$8+($D41-GEW!$D$8)*SUM(Fasering!$D$5:$D$12)</f>
        <v>4539.5627000000004</v>
      </c>
      <c r="I41" s="72">
        <f>($K$3+E41*12*7.57%)*SUM(Fasering!$D$5:$D$9)</f>
        <v>1780.7211353254374</v>
      </c>
      <c r="J41" s="30">
        <f>($K$3+F41*12*7.57%)*SUM(Fasering!$D$5:$D$10)</f>
        <v>2504.1434282288869</v>
      </c>
      <c r="K41" s="30">
        <f>($K$3+G41*12*7.57%)*SUM(Fasering!$D$5:$D$11)</f>
        <v>3330.0221232302138</v>
      </c>
      <c r="L41" s="73">
        <f>($K$3+H41*12*7.57%)*SUM(Fasering!$D$5:$D$12)</f>
        <v>4262.0787566800018</v>
      </c>
    </row>
    <row r="42" spans="1:12" x14ac:dyDescent="0.2">
      <c r="A42" s="52">
        <f t="shared" si="2"/>
        <v>32</v>
      </c>
      <c r="B42" s="16">
        <v>53462.76</v>
      </c>
      <c r="C42" s="16">
        <f t="shared" si="0"/>
        <v>54532.015200000002</v>
      </c>
      <c r="D42" s="68">
        <f t="shared" si="1"/>
        <v>4544.3346000000001</v>
      </c>
      <c r="E42" s="69">
        <f>GEW!$D$8+($D42-GEW!$D$8)*SUM(Fasering!$D$5:$D$9)</f>
        <v>3380.673787251907</v>
      </c>
      <c r="F42" s="70">
        <f>GEW!$D$8+($D42-GEW!$D$8)*SUM(Fasering!$D$5:$D$10)</f>
        <v>3768.8516009513132</v>
      </c>
      <c r="G42" s="70">
        <f>GEW!$D$8+($D42-GEW!$D$8)*SUM(Fasering!$D$5:$D$11)</f>
        <v>4156.1567863005939</v>
      </c>
      <c r="H42" s="71">
        <f>GEW!$D$8+($D42-GEW!$D$8)*SUM(Fasering!$D$5:$D$12)</f>
        <v>4544.3346000000001</v>
      </c>
      <c r="I42" s="72">
        <f>($K$3+E42*12*7.57%)*SUM(Fasering!$D$5:$D$9)</f>
        <v>1782.057667468609</v>
      </c>
      <c r="J42" s="30">
        <f>($K$3+F42*12*7.57%)*SUM(Fasering!$D$5:$D$10)</f>
        <v>2506.2895368357799</v>
      </c>
      <c r="K42" s="30">
        <f>($K$3+G42*12*7.57%)*SUM(Fasering!$D$5:$D$11)</f>
        <v>3333.1661535132262</v>
      </c>
      <c r="L42" s="73">
        <f>($K$3+H42*12*7.57%)*SUM(Fasering!$D$5:$D$12)</f>
        <v>4266.4135506400016</v>
      </c>
    </row>
    <row r="43" spans="1:12" x14ac:dyDescent="0.2">
      <c r="A43" s="52">
        <f t="shared" si="2"/>
        <v>33</v>
      </c>
      <c r="B43" s="16">
        <v>53514.73</v>
      </c>
      <c r="C43" s="16">
        <f t="shared" si="0"/>
        <v>54585.024600000004</v>
      </c>
      <c r="D43" s="68">
        <f t="shared" si="1"/>
        <v>4548.752050000001</v>
      </c>
      <c r="E43" s="69">
        <f>GEW!$D$8+($D43-GEW!$D$8)*SUM(Fasering!$D$5:$D$9)</f>
        <v>3383.1266718524766</v>
      </c>
      <c r="F43" s="70">
        <f>GEW!$D$8+($D43-GEW!$D$8)*SUM(Fasering!$D$5:$D$10)</f>
        <v>3771.9598317603886</v>
      </c>
      <c r="G43" s="70">
        <f>GEW!$D$8+($D43-GEW!$D$8)*SUM(Fasering!$D$5:$D$11)</f>
        <v>4159.918890092089</v>
      </c>
      <c r="H43" s="71">
        <f>GEW!$D$8+($D43-GEW!$D$8)*SUM(Fasering!$D$5:$D$12)</f>
        <v>4548.752050000001</v>
      </c>
      <c r="I43" s="72">
        <f>($K$3+E43*12*7.57%)*SUM(Fasering!$D$5:$D$9)</f>
        <v>1783.2949238897106</v>
      </c>
      <c r="J43" s="30">
        <f>($K$3+F43*12*7.57%)*SUM(Fasering!$D$5:$D$10)</f>
        <v>2508.2762355229952</v>
      </c>
      <c r="K43" s="30">
        <f>($K$3+G43*12*7.57%)*SUM(Fasering!$D$5:$D$11)</f>
        <v>3336.0766496622855</v>
      </c>
      <c r="L43" s="73">
        <f>($K$3+H43*12*7.57%)*SUM(Fasering!$D$5:$D$12)</f>
        <v>4270.4263622200024</v>
      </c>
    </row>
    <row r="44" spans="1:12" x14ac:dyDescent="0.2">
      <c r="A44" s="52">
        <f t="shared" si="2"/>
        <v>34</v>
      </c>
      <c r="B44" s="16">
        <v>53562.879999999997</v>
      </c>
      <c r="C44" s="16">
        <f t="shared" si="0"/>
        <v>54634.137600000002</v>
      </c>
      <c r="D44" s="68">
        <f t="shared" si="1"/>
        <v>4552.8447999999999</v>
      </c>
      <c r="E44" s="69">
        <f>GEW!$D$8+($D44-GEW!$D$8)*SUM(Fasering!$D$5:$D$9)</f>
        <v>3385.399259759296</v>
      </c>
      <c r="F44" s="70">
        <f>GEW!$D$8+($D44-GEW!$D$8)*SUM(Fasering!$D$5:$D$10)</f>
        <v>3774.8395953443196</v>
      </c>
      <c r="G44" s="70">
        <f>GEW!$D$8+($D44-GEW!$D$8)*SUM(Fasering!$D$5:$D$11)</f>
        <v>4163.4044644149762</v>
      </c>
      <c r="H44" s="71">
        <f>GEW!$D$8+($D44-GEW!$D$8)*SUM(Fasering!$D$5:$D$12)</f>
        <v>4552.8448000000008</v>
      </c>
      <c r="I44" s="72">
        <f>($K$3+E44*12*7.57%)*SUM(Fasering!$D$5:$D$9)</f>
        <v>1784.4412370834002</v>
      </c>
      <c r="J44" s="30">
        <f>($K$3+F44*12*7.57%)*SUM(Fasering!$D$5:$D$10)</f>
        <v>2510.1169040200007</v>
      </c>
      <c r="K44" s="30">
        <f>($K$3+G44*12*7.57%)*SUM(Fasering!$D$5:$D$11)</f>
        <v>3338.773212863694</v>
      </c>
      <c r="L44" s="73">
        <f>($K$3+H44*12*7.57%)*SUM(Fasering!$D$5:$D$12)</f>
        <v>4274.1442163200018</v>
      </c>
    </row>
    <row r="45" spans="1:12" x14ac:dyDescent="0.2">
      <c r="A45" s="52">
        <f t="shared" si="2"/>
        <v>35</v>
      </c>
      <c r="B45" s="16">
        <v>53607.42</v>
      </c>
      <c r="C45" s="16">
        <f t="shared" si="0"/>
        <v>54679.568399999996</v>
      </c>
      <c r="D45" s="68">
        <f t="shared" si="1"/>
        <v>4556.6306999999997</v>
      </c>
      <c r="E45" s="69">
        <f>GEW!$D$8+($D45-GEW!$D$8)*SUM(Fasering!$D$5:$D$9)</f>
        <v>3387.5014625707131</v>
      </c>
      <c r="F45" s="70">
        <f>GEW!$D$8+($D45-GEW!$D$8)*SUM(Fasering!$D$5:$D$10)</f>
        <v>3777.5034514196741</v>
      </c>
      <c r="G45" s="70">
        <f>GEW!$D$8+($D45-GEW!$D$8)*SUM(Fasering!$D$5:$D$11)</f>
        <v>4166.6287111510392</v>
      </c>
      <c r="H45" s="71">
        <f>GEW!$D$8+($D45-GEW!$D$8)*SUM(Fasering!$D$5:$D$12)</f>
        <v>4556.6306999999997</v>
      </c>
      <c r="I45" s="72">
        <f>($K$3+E45*12*7.57%)*SUM(Fasering!$D$5:$D$9)</f>
        <v>1785.501606546472</v>
      </c>
      <c r="J45" s="30">
        <f>($K$3+F45*12*7.57%)*SUM(Fasering!$D$5:$D$10)</f>
        <v>2511.819570164479</v>
      </c>
      <c r="K45" s="30">
        <f>($K$3+G45*12*7.57%)*SUM(Fasering!$D$5:$D$11)</f>
        <v>3341.2676038292334</v>
      </c>
      <c r="L45" s="73">
        <f>($K$3+H45*12*7.57%)*SUM(Fasering!$D$5:$D$12)</f>
        <v>4277.583327880001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6"/>
  <sheetViews>
    <sheetView zoomScale="90" zoomScaleNormal="90" workbookViewId="0"/>
  </sheetViews>
  <sheetFormatPr defaultRowHeight="12.75" x14ac:dyDescent="0.2"/>
  <cols>
    <col min="1" max="1" width="4.6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41</v>
      </c>
      <c r="B1" s="1" t="s">
        <v>78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27468.07</v>
      </c>
      <c r="C10" s="16">
        <f t="shared" ref="C10:C45" si="0">B10*$D$3</f>
        <v>28017.431400000001</v>
      </c>
      <c r="D10" s="68">
        <f t="shared" ref="D10:D45" si="1">B10/12*$D$3</f>
        <v>2334.78595</v>
      </c>
      <c r="E10" s="69">
        <f>GEW!$D$8+($D10-GEW!$D$8)*SUM(Fasering!$D$5:$D$9)</f>
        <v>2153.7741375005735</v>
      </c>
      <c r="F10" s="70">
        <f>GEW!$D$8+($D10-GEW!$D$8)*SUM(Fasering!$D$5:$D$10)</f>
        <v>2214.1566552067916</v>
      </c>
      <c r="G10" s="70">
        <f>GEW!$D$8+($D10-GEW!$D$8)*SUM(Fasering!$D$5:$D$11)</f>
        <v>2274.4034322937814</v>
      </c>
      <c r="H10" s="71">
        <f>GEW!$D$8+($D10-GEW!$D$8)*SUM(Fasering!$D$5:$D$12)</f>
        <v>2334.78595</v>
      </c>
      <c r="I10" s="72">
        <f>($K$3+E10*12*7.57%)*SUM(Fasering!$D$5:$D$9)</f>
        <v>1163.1987658514606</v>
      </c>
      <c r="J10" s="30">
        <f>($K$3+F10*12*7.57%)*SUM(Fasering!$D$5:$D$10)</f>
        <v>1512.5697658610502</v>
      </c>
      <c r="K10" s="30">
        <f>($K$3+G10*12*7.57%)*SUM(Fasering!$D$5:$D$11)</f>
        <v>1877.3754061400232</v>
      </c>
      <c r="L10" s="73">
        <f>($K$3+H10*12*7.57%)*SUM(Fasering!$D$5:$D$12)</f>
        <v>2259.259556980001</v>
      </c>
    </row>
    <row r="11" spans="1:12" x14ac:dyDescent="0.2">
      <c r="A11" s="52">
        <f t="shared" ref="A11:A45" si="2">+A10+1</f>
        <v>1</v>
      </c>
      <c r="B11" s="16">
        <v>28333.02</v>
      </c>
      <c r="C11" s="16">
        <f t="shared" si="0"/>
        <v>28899.680400000001</v>
      </c>
      <c r="D11" s="68">
        <f t="shared" si="1"/>
        <v>2408.3067000000001</v>
      </c>
      <c r="E11" s="69">
        <f>GEW!$D$8+($D11-GEW!$D$8)*SUM(Fasering!$D$5:$D$9)</f>
        <v>2194.5981231704318</v>
      </c>
      <c r="F11" s="70">
        <f>GEW!$D$8+($D11-GEW!$D$8)*SUM(Fasering!$D$5:$D$10)</f>
        <v>2265.887735412854</v>
      </c>
      <c r="G11" s="70">
        <f>GEW!$D$8+($D11-GEW!$D$8)*SUM(Fasering!$D$5:$D$11)</f>
        <v>2337.0170877575779</v>
      </c>
      <c r="H11" s="71">
        <f>GEW!$D$8+($D11-GEW!$D$8)*SUM(Fasering!$D$5:$D$12)</f>
        <v>2408.3067000000001</v>
      </c>
      <c r="I11" s="72">
        <f>($K$3+E11*12*7.57%)*SUM(Fasering!$D$5:$D$9)</f>
        <v>1183.7907408645783</v>
      </c>
      <c r="J11" s="30">
        <f>($K$3+F11*12*7.57%)*SUM(Fasering!$D$5:$D$10)</f>
        <v>1545.6349001598087</v>
      </c>
      <c r="K11" s="30">
        <f>($K$3+G11*12*7.57%)*SUM(Fasering!$D$5:$D$11)</f>
        <v>1925.8155378338595</v>
      </c>
      <c r="L11" s="73">
        <f>($K$3+H11*12*7.57%)*SUM(Fasering!$D$5:$D$12)</f>
        <v>2326.0458062800008</v>
      </c>
    </row>
    <row r="12" spans="1:12" x14ac:dyDescent="0.2">
      <c r="A12" s="52">
        <f t="shared" si="2"/>
        <v>2</v>
      </c>
      <c r="B12" s="16">
        <v>29153.06</v>
      </c>
      <c r="C12" s="16">
        <f t="shared" si="0"/>
        <v>29736.121200000001</v>
      </c>
      <c r="D12" s="68">
        <f t="shared" si="1"/>
        <v>2478.0101</v>
      </c>
      <c r="E12" s="69">
        <f>GEW!$D$8+($D12-GEW!$D$8)*SUM(Fasering!$D$5:$D$9)</f>
        <v>2233.3024427365463</v>
      </c>
      <c r="F12" s="70">
        <f>GEW!$D$8+($D12-GEW!$D$8)*SUM(Fasering!$D$5:$D$10)</f>
        <v>2314.9328305191366</v>
      </c>
      <c r="G12" s="70">
        <f>GEW!$D$8+($D12-GEW!$D$8)*SUM(Fasering!$D$5:$D$11)</f>
        <v>2396.3797122174096</v>
      </c>
      <c r="H12" s="71">
        <f>GEW!$D$8+($D12-GEW!$D$8)*SUM(Fasering!$D$5:$D$12)</f>
        <v>2478.0101</v>
      </c>
      <c r="I12" s="72">
        <f>($K$3+E12*12*7.57%)*SUM(Fasering!$D$5:$D$9)</f>
        <v>1203.3135377774142</v>
      </c>
      <c r="J12" s="30">
        <f>($K$3+F12*12*7.57%)*SUM(Fasering!$D$5:$D$10)</f>
        <v>1576.9832240286496</v>
      </c>
      <c r="K12" s="30">
        <f>($K$3+G12*12*7.57%)*SUM(Fasering!$D$5:$D$11)</f>
        <v>1971.7405573080646</v>
      </c>
      <c r="L12" s="73">
        <f>($K$3+H12*12*7.57%)*SUM(Fasering!$D$5:$D$12)</f>
        <v>2389.3643748400009</v>
      </c>
    </row>
    <row r="13" spans="1:12" x14ac:dyDescent="0.2">
      <c r="A13" s="52">
        <f t="shared" si="2"/>
        <v>3</v>
      </c>
      <c r="B13" s="16">
        <v>29813.9</v>
      </c>
      <c r="C13" s="16">
        <f t="shared" si="0"/>
        <v>30410.178000000004</v>
      </c>
      <c r="D13" s="68">
        <f t="shared" si="1"/>
        <v>2534.1815000000001</v>
      </c>
      <c r="E13" s="69">
        <f>GEW!$D$8+($D13-GEW!$D$8)*SUM(Fasering!$D$5:$D$9)</f>
        <v>2264.4928267935088</v>
      </c>
      <c r="F13" s="70">
        <f>GEW!$D$8+($D13-GEW!$D$8)*SUM(Fasering!$D$5:$D$10)</f>
        <v>2354.4564643053377</v>
      </c>
      <c r="G13" s="70">
        <f>GEW!$D$8+($D13-GEW!$D$8)*SUM(Fasering!$D$5:$D$11)</f>
        <v>2444.2178624881712</v>
      </c>
      <c r="H13" s="71">
        <f>GEW!$D$8+($D13-GEW!$D$8)*SUM(Fasering!$D$5:$D$12)</f>
        <v>2534.1815000000001</v>
      </c>
      <c r="I13" s="72">
        <f>($K$3+E13*12*7.57%)*SUM(Fasering!$D$5:$D$9)</f>
        <v>1219.0462399771591</v>
      </c>
      <c r="J13" s="30">
        <f>($K$3+F13*12*7.57%)*SUM(Fasering!$D$5:$D$10)</f>
        <v>1602.2456823788336</v>
      </c>
      <c r="K13" s="30">
        <f>($K$3+G13*12*7.57%)*SUM(Fasering!$D$5:$D$11)</f>
        <v>2008.7498371838433</v>
      </c>
      <c r="L13" s="73">
        <f>($K$3+H13*12*7.57%)*SUM(Fasering!$D$5:$D$12)</f>
        <v>2440.3904746000007</v>
      </c>
    </row>
    <row r="14" spans="1:12" x14ac:dyDescent="0.2">
      <c r="A14" s="52">
        <f t="shared" si="2"/>
        <v>4</v>
      </c>
      <c r="B14" s="16">
        <v>30867.37</v>
      </c>
      <c r="C14" s="16">
        <f t="shared" si="0"/>
        <v>31484.717399999998</v>
      </c>
      <c r="D14" s="68">
        <f t="shared" si="1"/>
        <v>2623.7264500000001</v>
      </c>
      <c r="E14" s="69">
        <f>GEW!$D$8+($D14-GEW!$D$8)*SUM(Fasering!$D$5:$D$9)</f>
        <v>2314.2145958941801</v>
      </c>
      <c r="F14" s="70">
        <f>GEW!$D$8+($D14-GEW!$D$8)*SUM(Fasering!$D$5:$D$10)</f>
        <v>2417.462581496713</v>
      </c>
      <c r="G14" s="70">
        <f>GEW!$D$8+($D14-GEW!$D$8)*SUM(Fasering!$D$5:$D$11)</f>
        <v>2520.4784643974672</v>
      </c>
      <c r="H14" s="71">
        <f>GEW!$D$8+($D14-GEW!$D$8)*SUM(Fasering!$D$5:$D$12)</f>
        <v>2623.7264500000001</v>
      </c>
      <c r="I14" s="72">
        <f>($K$3+E14*12*7.57%)*SUM(Fasering!$D$5:$D$9)</f>
        <v>1244.126334684448</v>
      </c>
      <c r="J14" s="30">
        <f>($K$3+F14*12*7.57%)*SUM(Fasering!$D$5:$D$10)</f>
        <v>1642.5175212478002</v>
      </c>
      <c r="K14" s="30">
        <f>($K$3+G14*12*7.57%)*SUM(Fasering!$D$5:$D$11)</f>
        <v>2067.7477278544088</v>
      </c>
      <c r="L14" s="73">
        <f>($K$3+H14*12*7.57%)*SUM(Fasering!$D$5:$D$12)</f>
        <v>2521.7331071800008</v>
      </c>
    </row>
    <row r="15" spans="1:12" x14ac:dyDescent="0.2">
      <c r="A15" s="52">
        <f t="shared" si="2"/>
        <v>5</v>
      </c>
      <c r="B15" s="16">
        <v>30880.37</v>
      </c>
      <c r="C15" s="16">
        <f t="shared" si="0"/>
        <v>31497.9774</v>
      </c>
      <c r="D15" s="68">
        <f t="shared" si="1"/>
        <v>2624.8314500000001</v>
      </c>
      <c r="E15" s="69">
        <f>GEW!$D$8+($D15-GEW!$D$8)*SUM(Fasering!$D$5:$D$9)</f>
        <v>2314.828171029978</v>
      </c>
      <c r="F15" s="70">
        <f>GEW!$D$8+($D15-GEW!$D$8)*SUM(Fasering!$D$5:$D$10)</f>
        <v>2418.2400877602877</v>
      </c>
      <c r="G15" s="70">
        <f>GEW!$D$8+($D15-GEW!$D$8)*SUM(Fasering!$D$5:$D$11)</f>
        <v>2521.4195332696904</v>
      </c>
      <c r="H15" s="71">
        <f>GEW!$D$8+($D15-GEW!$D$8)*SUM(Fasering!$D$5:$D$12)</f>
        <v>2624.8314500000001</v>
      </c>
      <c r="I15" s="72">
        <f>($K$3+E15*12*7.57%)*SUM(Fasering!$D$5:$D$9)</f>
        <v>1244.4358273431803</v>
      </c>
      <c r="J15" s="30">
        <f>($K$3+F15*12*7.57%)*SUM(Fasering!$D$5:$D$10)</f>
        <v>1643.0144826280928</v>
      </c>
      <c r="K15" s="30">
        <f>($K$3+G15*12*7.57%)*SUM(Fasering!$D$5:$D$11)</f>
        <v>2068.4757719170943</v>
      </c>
      <c r="L15" s="73">
        <f>($K$3+H15*12*7.57%)*SUM(Fasering!$D$5:$D$12)</f>
        <v>2522.7368891800011</v>
      </c>
    </row>
    <row r="16" spans="1:12" x14ac:dyDescent="0.2">
      <c r="A16" s="52">
        <f t="shared" si="2"/>
        <v>6</v>
      </c>
      <c r="B16" s="16">
        <v>32273.3</v>
      </c>
      <c r="C16" s="16">
        <f t="shared" si="0"/>
        <v>32918.766000000003</v>
      </c>
      <c r="D16" s="68">
        <f t="shared" si="1"/>
        <v>2743.2305000000001</v>
      </c>
      <c r="E16" s="69">
        <f>GEW!$D$8+($D16-GEW!$D$8)*SUM(Fasering!$D$5:$D$9)</f>
        <v>2380.5718028689466</v>
      </c>
      <c r="F16" s="70">
        <f>GEW!$D$8+($D16-GEW!$D$8)*SUM(Fasering!$D$5:$D$10)</f>
        <v>2501.5486877388184</v>
      </c>
      <c r="G16" s="70">
        <f>GEW!$D$8+($D16-GEW!$D$8)*SUM(Fasering!$D$5:$D$11)</f>
        <v>2622.2536151301283</v>
      </c>
      <c r="H16" s="71">
        <f>GEW!$D$8+($D16-GEW!$D$8)*SUM(Fasering!$D$5:$D$12)</f>
        <v>2743.2305000000006</v>
      </c>
      <c r="I16" s="72">
        <f>($K$3+E16*12*7.57%)*SUM(Fasering!$D$5:$D$9)</f>
        <v>1277.5974895837985</v>
      </c>
      <c r="J16" s="30">
        <f>($K$3+F16*12*7.57%)*SUM(Fasering!$D$5:$D$10)</f>
        <v>1696.2631299704474</v>
      </c>
      <c r="K16" s="30">
        <f>($K$3+G16*12*7.57%)*SUM(Fasering!$D$5:$D$11)</f>
        <v>2146.4845731660635</v>
      </c>
      <c r="L16" s="73">
        <f>($K$3+H16*12*7.57%)*SUM(Fasering!$D$5:$D$12)</f>
        <v>2630.2905862000011</v>
      </c>
    </row>
    <row r="17" spans="1:12" x14ac:dyDescent="0.2">
      <c r="A17" s="52">
        <f t="shared" si="2"/>
        <v>7</v>
      </c>
      <c r="B17" s="16">
        <v>32273.3</v>
      </c>
      <c r="C17" s="16">
        <f t="shared" si="0"/>
        <v>32918.766000000003</v>
      </c>
      <c r="D17" s="68">
        <f t="shared" si="1"/>
        <v>2743.2305000000001</v>
      </c>
      <c r="E17" s="69">
        <f>GEW!$D$8+($D17-GEW!$D$8)*SUM(Fasering!$D$5:$D$9)</f>
        <v>2380.5718028689466</v>
      </c>
      <c r="F17" s="70">
        <f>GEW!$D$8+($D17-GEW!$D$8)*SUM(Fasering!$D$5:$D$10)</f>
        <v>2501.5486877388184</v>
      </c>
      <c r="G17" s="70">
        <f>GEW!$D$8+($D17-GEW!$D$8)*SUM(Fasering!$D$5:$D$11)</f>
        <v>2622.2536151301283</v>
      </c>
      <c r="H17" s="71">
        <f>GEW!$D$8+($D17-GEW!$D$8)*SUM(Fasering!$D$5:$D$12)</f>
        <v>2743.2305000000006</v>
      </c>
      <c r="I17" s="72">
        <f>($K$3+E17*12*7.57%)*SUM(Fasering!$D$5:$D$9)</f>
        <v>1277.5974895837985</v>
      </c>
      <c r="J17" s="30">
        <f>($K$3+F17*12*7.57%)*SUM(Fasering!$D$5:$D$10)</f>
        <v>1696.2631299704474</v>
      </c>
      <c r="K17" s="30">
        <f>($K$3+G17*12*7.57%)*SUM(Fasering!$D$5:$D$11)</f>
        <v>2146.4845731660635</v>
      </c>
      <c r="L17" s="73">
        <f>($K$3+H17*12*7.57%)*SUM(Fasering!$D$5:$D$12)</f>
        <v>2630.2905862000011</v>
      </c>
    </row>
    <row r="18" spans="1:12" x14ac:dyDescent="0.2">
      <c r="A18" s="52">
        <f t="shared" si="2"/>
        <v>8</v>
      </c>
      <c r="B18" s="16">
        <v>33262.29</v>
      </c>
      <c r="C18" s="16">
        <f t="shared" si="0"/>
        <v>33927.535800000005</v>
      </c>
      <c r="D18" s="68">
        <f t="shared" si="1"/>
        <v>2827.2946500000003</v>
      </c>
      <c r="E18" s="69">
        <f>GEW!$D$8+($D18-GEW!$D$8)*SUM(Fasering!$D$5:$D$9)</f>
        <v>2427.2502392960623</v>
      </c>
      <c r="F18" s="70">
        <f>GEW!$D$8+($D18-GEW!$D$8)*SUM(Fasering!$D$5:$D$10)</f>
        <v>2560.6983738628646</v>
      </c>
      <c r="G18" s="70">
        <f>GEW!$D$8+($D18-GEW!$D$8)*SUM(Fasering!$D$5:$D$11)</f>
        <v>2693.846515433198</v>
      </c>
      <c r="H18" s="71">
        <f>GEW!$D$8+($D18-GEW!$D$8)*SUM(Fasering!$D$5:$D$12)</f>
        <v>2827.2946500000007</v>
      </c>
      <c r="I18" s="72">
        <f>($K$3+E18*12*7.57%)*SUM(Fasering!$D$5:$D$9)</f>
        <v>1301.1425007037751</v>
      </c>
      <c r="J18" s="30">
        <f>($K$3+F18*12*7.57%)*SUM(Fasering!$D$5:$D$10)</f>
        <v>1734.0700403931646</v>
      </c>
      <c r="K18" s="30">
        <f>($K$3+G18*12*7.57%)*SUM(Fasering!$D$5:$D$11)</f>
        <v>2201.8713652857091</v>
      </c>
      <c r="L18" s="73">
        <f>($K$3+H18*12*7.57%)*SUM(Fasering!$D$5:$D$12)</f>
        <v>2706.6544600600018</v>
      </c>
    </row>
    <row r="19" spans="1:12" x14ac:dyDescent="0.2">
      <c r="A19" s="52">
        <f t="shared" si="2"/>
        <v>9</v>
      </c>
      <c r="B19" s="16">
        <v>33294.639999999999</v>
      </c>
      <c r="C19" s="16">
        <f t="shared" si="0"/>
        <v>33960.532800000001</v>
      </c>
      <c r="D19" s="68">
        <f t="shared" si="1"/>
        <v>2830.0444000000002</v>
      </c>
      <c r="E19" s="69">
        <f>GEW!$D$8+($D19-GEW!$D$8)*SUM(Fasering!$D$5:$D$9)</f>
        <v>2428.7770974224509</v>
      </c>
      <c r="F19" s="70">
        <f>GEW!$D$8+($D19-GEW!$D$8)*SUM(Fasering!$D$5:$D$10)</f>
        <v>2562.6331682956825</v>
      </c>
      <c r="G19" s="70">
        <f>GEW!$D$8+($D19-GEW!$D$8)*SUM(Fasering!$D$5:$D$11)</f>
        <v>2696.1883291267686</v>
      </c>
      <c r="H19" s="71">
        <f>GEW!$D$8+($D19-GEW!$D$8)*SUM(Fasering!$D$5:$D$12)</f>
        <v>2830.0444000000007</v>
      </c>
      <c r="I19" s="72">
        <f>($K$3+E19*12*7.57%)*SUM(Fasering!$D$5:$D$9)</f>
        <v>1301.9126612814666</v>
      </c>
      <c r="J19" s="30">
        <f>($K$3+F19*12*7.57%)*SUM(Fasering!$D$5:$D$10)</f>
        <v>1735.3067096741227</v>
      </c>
      <c r="K19" s="30">
        <f>($K$3+G19*12*7.57%)*SUM(Fasering!$D$5:$D$11)</f>
        <v>2203.683074934007</v>
      </c>
      <c r="L19" s="73">
        <f>($K$3+H19*12*7.57%)*SUM(Fasering!$D$5:$D$12)</f>
        <v>2709.1523329600013</v>
      </c>
    </row>
    <row r="20" spans="1:12" x14ac:dyDescent="0.2">
      <c r="A20" s="52">
        <f t="shared" si="2"/>
        <v>10</v>
      </c>
      <c r="B20" s="16">
        <v>34796.160000000003</v>
      </c>
      <c r="C20" s="16">
        <f t="shared" si="0"/>
        <v>35492.083200000001</v>
      </c>
      <c r="D20" s="68">
        <f t="shared" si="1"/>
        <v>2957.6736000000005</v>
      </c>
      <c r="E20" s="69">
        <f>GEW!$D$8+($D20-GEW!$D$8)*SUM(Fasering!$D$5:$D$9)</f>
        <v>2499.6459695688245</v>
      </c>
      <c r="F20" s="70">
        <f>GEW!$D$8+($D20-GEW!$D$8)*SUM(Fasering!$D$5:$D$10)</f>
        <v>2652.436337902026</v>
      </c>
      <c r="G20" s="70">
        <f>GEW!$D$8+($D20-GEW!$D$8)*SUM(Fasering!$D$5:$D$11)</f>
        <v>2804.8832316667995</v>
      </c>
      <c r="H20" s="71">
        <f>GEW!$D$8+($D20-GEW!$D$8)*SUM(Fasering!$D$5:$D$12)</f>
        <v>2957.673600000001</v>
      </c>
      <c r="I20" s="72">
        <f>($K$3+E20*12*7.57%)*SUM(Fasering!$D$5:$D$9)</f>
        <v>1337.6595395076038</v>
      </c>
      <c r="J20" s="30">
        <f>($K$3+F20*12*7.57%)*SUM(Fasering!$D$5:$D$10)</f>
        <v>1792.7065136538574</v>
      </c>
      <c r="K20" s="30">
        <f>($K$3+G20*12*7.57%)*SUM(Fasering!$D$5:$D$11)</f>
        <v>2287.7732842419782</v>
      </c>
      <c r="L20" s="73">
        <f>($K$3+H20*12*7.57%)*SUM(Fasering!$D$5:$D$12)</f>
        <v>2825.0906982400015</v>
      </c>
    </row>
    <row r="21" spans="1:12" x14ac:dyDescent="0.2">
      <c r="A21" s="52">
        <f t="shared" si="2"/>
        <v>11</v>
      </c>
      <c r="B21" s="16">
        <v>34807.440000000002</v>
      </c>
      <c r="C21" s="16">
        <f t="shared" si="0"/>
        <v>35503.588800000005</v>
      </c>
      <c r="D21" s="68">
        <f t="shared" si="1"/>
        <v>2958.6324000000004</v>
      </c>
      <c r="E21" s="69">
        <f>GEW!$D$8+($D21-GEW!$D$8)*SUM(Fasering!$D$5:$D$9)</f>
        <v>2500.1783639943478</v>
      </c>
      <c r="F21" s="70">
        <f>GEW!$D$8+($D21-GEW!$D$8)*SUM(Fasering!$D$5:$D$10)</f>
        <v>2653.1109741061123</v>
      </c>
      <c r="G21" s="70">
        <f>GEW!$D$8+($D21-GEW!$D$8)*SUM(Fasering!$D$5:$D$11)</f>
        <v>2805.699789888236</v>
      </c>
      <c r="H21" s="71">
        <f>GEW!$D$8+($D21-GEW!$D$8)*SUM(Fasering!$D$5:$D$12)</f>
        <v>2958.6324000000004</v>
      </c>
      <c r="I21" s="72">
        <f>($K$3+E21*12*7.57%)*SUM(Fasering!$D$5:$D$9)</f>
        <v>1337.9280839068733</v>
      </c>
      <c r="J21" s="30">
        <f>($K$3+F21*12*7.57%)*SUM(Fasering!$D$5:$D$10)</f>
        <v>1793.1377232207576</v>
      </c>
      <c r="K21" s="30">
        <f>($K$3+G21*12*7.57%)*SUM(Fasering!$D$5:$D$11)</f>
        <v>2288.4050024748312</v>
      </c>
      <c r="L21" s="73">
        <f>($K$3+H21*12*7.57%)*SUM(Fasering!$D$5:$D$12)</f>
        <v>2825.9616721600009</v>
      </c>
    </row>
    <row r="22" spans="1:12" x14ac:dyDescent="0.2">
      <c r="A22" s="52">
        <f t="shared" si="2"/>
        <v>12</v>
      </c>
      <c r="B22" s="16">
        <v>36308.92</v>
      </c>
      <c r="C22" s="16">
        <f t="shared" si="0"/>
        <v>37035.098399999995</v>
      </c>
      <c r="D22" s="68">
        <f t="shared" si="1"/>
        <v>3086.2582000000002</v>
      </c>
      <c r="E22" s="69">
        <f>GEW!$D$8+($D22-GEW!$D$8)*SUM(Fasering!$D$5:$D$9)</f>
        <v>2571.0453482172265</v>
      </c>
      <c r="F22" s="70">
        <f>GEW!$D$8+($D22-GEW!$D$8)*SUM(Fasering!$D$5:$D$10)</f>
        <v>2742.9117513854908</v>
      </c>
      <c r="G22" s="70">
        <f>GEW!$D$8+($D22-GEW!$D$8)*SUM(Fasering!$D$5:$D$11)</f>
        <v>2914.3917968317364</v>
      </c>
      <c r="H22" s="71">
        <f>GEW!$D$8+($D22-GEW!$D$8)*SUM(Fasering!$D$5:$D$12)</f>
        <v>3086.2582000000002</v>
      </c>
      <c r="I22" s="72">
        <f>($K$3+E22*12*7.57%)*SUM(Fasering!$D$5:$D$9)</f>
        <v>1373.6740098479061</v>
      </c>
      <c r="J22" s="30">
        <f>($K$3+F22*12*7.57%)*SUM(Fasering!$D$5:$D$10)</f>
        <v>1850.535998088553</v>
      </c>
      <c r="K22" s="30">
        <f>($K$3+G22*12*7.57%)*SUM(Fasering!$D$5:$D$11)</f>
        <v>2372.4929716472243</v>
      </c>
      <c r="L22" s="73">
        <f>($K$3+H22*12*7.57%)*SUM(Fasering!$D$5:$D$12)</f>
        <v>2941.8969488800008</v>
      </c>
    </row>
    <row r="23" spans="1:12" x14ac:dyDescent="0.2">
      <c r="A23" s="52">
        <f t="shared" si="2"/>
        <v>13</v>
      </c>
      <c r="B23" s="16">
        <v>36320.199999999997</v>
      </c>
      <c r="C23" s="16">
        <f t="shared" si="0"/>
        <v>37046.603999999999</v>
      </c>
      <c r="D23" s="68">
        <f t="shared" si="1"/>
        <v>3087.2169999999996</v>
      </c>
      <c r="E23" s="69">
        <f>GEW!$D$8+($D23-GEW!$D$8)*SUM(Fasering!$D$5:$D$9)</f>
        <v>2571.5777426427489</v>
      </c>
      <c r="F23" s="70">
        <f>GEW!$D$8+($D23-GEW!$D$8)*SUM(Fasering!$D$5:$D$10)</f>
        <v>2743.5863875895766</v>
      </c>
      <c r="G23" s="70">
        <f>GEW!$D$8+($D23-GEW!$D$8)*SUM(Fasering!$D$5:$D$11)</f>
        <v>2915.2083550531725</v>
      </c>
      <c r="H23" s="71">
        <f>GEW!$D$8+($D23-GEW!$D$8)*SUM(Fasering!$D$5:$D$12)</f>
        <v>3087.2169999999996</v>
      </c>
      <c r="I23" s="72">
        <f>($K$3+E23*12*7.57%)*SUM(Fasering!$D$5:$D$9)</f>
        <v>1373.9425542471754</v>
      </c>
      <c r="J23" s="30">
        <f>($K$3+F23*12*7.57%)*SUM(Fasering!$D$5:$D$10)</f>
        <v>1850.9672076554527</v>
      </c>
      <c r="K23" s="30">
        <f>($K$3+G23*12*7.57%)*SUM(Fasering!$D$5:$D$11)</f>
        <v>2373.1246898800773</v>
      </c>
      <c r="L23" s="73">
        <f>($K$3+H23*12*7.57%)*SUM(Fasering!$D$5:$D$12)</f>
        <v>2942.7679228000002</v>
      </c>
    </row>
    <row r="24" spans="1:12" x14ac:dyDescent="0.2">
      <c r="A24" s="52">
        <f t="shared" si="2"/>
        <v>14</v>
      </c>
      <c r="B24" s="16">
        <v>37821.72</v>
      </c>
      <c r="C24" s="16">
        <f t="shared" si="0"/>
        <v>38578.154399999999</v>
      </c>
      <c r="D24" s="68">
        <f t="shared" si="1"/>
        <v>3214.8462</v>
      </c>
      <c r="E24" s="69">
        <f>GEW!$D$8+($D24-GEW!$D$8)*SUM(Fasering!$D$5:$D$9)</f>
        <v>2642.446614789123</v>
      </c>
      <c r="F24" s="70">
        <f>GEW!$D$8+($D24-GEW!$D$8)*SUM(Fasering!$D$5:$D$10)</f>
        <v>2833.3895571959197</v>
      </c>
      <c r="G24" s="70">
        <f>GEW!$D$8+($D24-GEW!$D$8)*SUM(Fasering!$D$5:$D$11)</f>
        <v>3023.9032575932033</v>
      </c>
      <c r="H24" s="71">
        <f>GEW!$D$8+($D24-GEW!$D$8)*SUM(Fasering!$D$5:$D$12)</f>
        <v>3214.8462</v>
      </c>
      <c r="I24" s="72">
        <f>($K$3+E24*12*7.57%)*SUM(Fasering!$D$5:$D$9)</f>
        <v>1409.6894324733123</v>
      </c>
      <c r="J24" s="30">
        <f>($K$3+F24*12*7.57%)*SUM(Fasering!$D$5:$D$10)</f>
        <v>1908.3670116351875</v>
      </c>
      <c r="K24" s="30">
        <f>($K$3+G24*12*7.57%)*SUM(Fasering!$D$5:$D$11)</f>
        <v>2457.2148991880481</v>
      </c>
      <c r="L24" s="73">
        <f>($K$3+H24*12*7.57%)*SUM(Fasering!$D$5:$D$12)</f>
        <v>3058.7062880800008</v>
      </c>
    </row>
    <row r="25" spans="1:12" x14ac:dyDescent="0.2">
      <c r="A25" s="52">
        <f t="shared" si="2"/>
        <v>15</v>
      </c>
      <c r="B25" s="16">
        <v>37832.959999999999</v>
      </c>
      <c r="C25" s="16">
        <f t="shared" si="0"/>
        <v>38589.619200000001</v>
      </c>
      <c r="D25" s="68">
        <f t="shared" si="1"/>
        <v>3215.8015999999998</v>
      </c>
      <c r="E25" s="69">
        <f>GEW!$D$8+($D25-GEW!$D$8)*SUM(Fasering!$D$5:$D$9)</f>
        <v>2642.977121291151</v>
      </c>
      <c r="F25" s="70">
        <f>GEW!$D$8+($D25-GEW!$D$8)*SUM(Fasering!$D$5:$D$10)</f>
        <v>2834.0618010730414</v>
      </c>
      <c r="G25" s="70">
        <f>GEW!$D$8+($D25-GEW!$D$8)*SUM(Fasering!$D$5:$D$11)</f>
        <v>3024.7169202181103</v>
      </c>
      <c r="H25" s="71">
        <f>GEW!$D$8+($D25-GEW!$D$8)*SUM(Fasering!$D$5:$D$12)</f>
        <v>3215.8015999999998</v>
      </c>
      <c r="I25" s="72">
        <f>($K$3+E25*12*7.57%)*SUM(Fasering!$D$5:$D$9)</f>
        <v>1409.9570245874779</v>
      </c>
      <c r="J25" s="30">
        <f>($K$3+F25*12*7.57%)*SUM(Fasering!$D$5:$D$10)</f>
        <v>1908.7966920901481</v>
      </c>
      <c r="K25" s="30">
        <f>($K$3+G25*12*7.57%)*SUM(Fasering!$D$5:$D$11)</f>
        <v>2457.8443772853238</v>
      </c>
      <c r="L25" s="73">
        <f>($K$3+H25*12*7.57%)*SUM(Fasering!$D$5:$D$12)</f>
        <v>3059.5741734400008</v>
      </c>
    </row>
    <row r="26" spans="1:12" x14ac:dyDescent="0.2">
      <c r="A26" s="52">
        <f t="shared" si="2"/>
        <v>16</v>
      </c>
      <c r="B26" s="16">
        <v>39334.47</v>
      </c>
      <c r="C26" s="16">
        <f t="shared" si="0"/>
        <v>40121.159400000004</v>
      </c>
      <c r="D26" s="68">
        <f t="shared" si="1"/>
        <v>3343.4299500000002</v>
      </c>
      <c r="E26" s="69">
        <f>GEW!$D$8+($D26-GEW!$D$8)*SUM(Fasering!$D$5:$D$9)</f>
        <v>2713.8455214566516</v>
      </c>
      <c r="F26" s="70">
        <f>GEW!$D$8+($D26-GEW!$D$8)*SUM(Fasering!$D$5:$D$10)</f>
        <v>2923.8643725976435</v>
      </c>
      <c r="G26" s="70">
        <f>GEW!$D$8+($D26-GEW!$D$8)*SUM(Fasering!$D$5:$D$11)</f>
        <v>3133.4110988590082</v>
      </c>
      <c r="H26" s="71">
        <f>GEW!$D$8+($D26-GEW!$D$8)*SUM(Fasering!$D$5:$D$12)</f>
        <v>3343.4299500000006</v>
      </c>
      <c r="I26" s="72">
        <f>($K$3+E26*12*7.57%)*SUM(Fasering!$D$5:$D$9)</f>
        <v>1445.7036647423392</v>
      </c>
      <c r="J26" s="30">
        <f>($K$3+F26*12*7.57%)*SUM(Fasering!$D$5:$D$10)</f>
        <v>1966.1961137918984</v>
      </c>
      <c r="K26" s="30">
        <f>($K$3+G26*12*7.57%)*SUM(Fasering!$D$5:$D$11)</f>
        <v>2541.9340265594001</v>
      </c>
      <c r="L26" s="73">
        <f>($K$3+H26*12*7.57%)*SUM(Fasering!$D$5:$D$12)</f>
        <v>3175.5117665800017</v>
      </c>
    </row>
    <row r="27" spans="1:12" x14ac:dyDescent="0.2">
      <c r="A27" s="52">
        <f t="shared" si="2"/>
        <v>17</v>
      </c>
      <c r="B27" s="16">
        <v>39349.870000000003</v>
      </c>
      <c r="C27" s="16">
        <f t="shared" si="0"/>
        <v>40136.867400000003</v>
      </c>
      <c r="D27" s="68">
        <f t="shared" si="1"/>
        <v>3344.7389500000004</v>
      </c>
      <c r="E27" s="69">
        <f>GEW!$D$8+($D27-GEW!$D$8)*SUM(Fasering!$D$5:$D$9)</f>
        <v>2714.5723720021351</v>
      </c>
      <c r="F27" s="70">
        <f>GEW!$D$8+($D27-GEW!$D$8)*SUM(Fasering!$D$5:$D$10)</f>
        <v>2924.7854184791086</v>
      </c>
      <c r="G27" s="70">
        <f>GEW!$D$8+($D27-GEW!$D$8)*SUM(Fasering!$D$5:$D$11)</f>
        <v>3134.5259035230265</v>
      </c>
      <c r="H27" s="71">
        <f>GEW!$D$8+($D27-GEW!$D$8)*SUM(Fasering!$D$5:$D$12)</f>
        <v>3344.7389500000008</v>
      </c>
      <c r="I27" s="72">
        <f>($K$3+E27*12*7.57%)*SUM(Fasering!$D$5:$D$9)</f>
        <v>1446.070294507299</v>
      </c>
      <c r="J27" s="30">
        <f>($K$3+F27*12*7.57%)*SUM(Fasering!$D$5:$D$10)</f>
        <v>1966.7848218885522</v>
      </c>
      <c r="K27" s="30">
        <f>($K$3+G27*12*7.57%)*SUM(Fasering!$D$5:$D$11)</f>
        <v>2542.7964787567353</v>
      </c>
      <c r="L27" s="73">
        <f>($K$3+H27*12*7.57%)*SUM(Fasering!$D$5:$D$12)</f>
        <v>3176.7008621800019</v>
      </c>
    </row>
    <row r="28" spans="1:12" x14ac:dyDescent="0.2">
      <c r="A28" s="52">
        <f t="shared" si="2"/>
        <v>18</v>
      </c>
      <c r="B28" s="16">
        <v>40851.39</v>
      </c>
      <c r="C28" s="16">
        <f t="shared" si="0"/>
        <v>41668.417800000003</v>
      </c>
      <c r="D28" s="68">
        <f t="shared" si="1"/>
        <v>3472.3681499999998</v>
      </c>
      <c r="E28" s="69">
        <f>GEW!$D$8+($D28-GEW!$D$8)*SUM(Fasering!$D$5:$D$9)</f>
        <v>2785.4412441485083</v>
      </c>
      <c r="F28" s="70">
        <f>GEW!$D$8+($D28-GEW!$D$8)*SUM(Fasering!$D$5:$D$10)</f>
        <v>3014.5885880854516</v>
      </c>
      <c r="G28" s="70">
        <f>GEW!$D$8+($D28-GEW!$D$8)*SUM(Fasering!$D$5:$D$11)</f>
        <v>3243.2208060630569</v>
      </c>
      <c r="H28" s="71">
        <f>GEW!$D$8+($D28-GEW!$D$8)*SUM(Fasering!$D$5:$D$12)</f>
        <v>3472.3681500000002</v>
      </c>
      <c r="I28" s="72">
        <f>($K$3+E28*12*7.57%)*SUM(Fasering!$D$5:$D$9)</f>
        <v>1481.8171727334359</v>
      </c>
      <c r="J28" s="30">
        <f>($K$3+F28*12*7.57%)*SUM(Fasering!$D$5:$D$10)</f>
        <v>2024.1846258682872</v>
      </c>
      <c r="K28" s="30">
        <f>($K$3+G28*12*7.57%)*SUM(Fasering!$D$5:$D$11)</f>
        <v>2626.886688064706</v>
      </c>
      <c r="L28" s="73">
        <f>($K$3+H28*12*7.57%)*SUM(Fasering!$D$5:$D$12)</f>
        <v>3292.6392274600016</v>
      </c>
    </row>
    <row r="29" spans="1:12" x14ac:dyDescent="0.2">
      <c r="A29" s="52">
        <f t="shared" si="2"/>
        <v>19</v>
      </c>
      <c r="B29" s="16">
        <v>40867.730000000003</v>
      </c>
      <c r="C29" s="16">
        <f t="shared" si="0"/>
        <v>41685.084600000002</v>
      </c>
      <c r="D29" s="68">
        <f t="shared" si="1"/>
        <v>3473.7570500000002</v>
      </c>
      <c r="E29" s="69">
        <f>GEW!$D$8+($D29-GEW!$D$8)*SUM(Fasering!$D$5:$D$9)</f>
        <v>2786.212460896119</v>
      </c>
      <c r="F29" s="70">
        <f>GEW!$D$8+($D29-GEW!$D$8)*SUM(Fasering!$D$5:$D$10)</f>
        <v>3015.5658536505907</v>
      </c>
      <c r="G29" s="70">
        <f>GEW!$D$8+($D29-GEW!$D$8)*SUM(Fasering!$D$5:$D$11)</f>
        <v>3244.4036572455284</v>
      </c>
      <c r="H29" s="71">
        <f>GEW!$D$8+($D29-GEW!$D$8)*SUM(Fasering!$D$5:$D$12)</f>
        <v>3473.7570500000006</v>
      </c>
      <c r="I29" s="72">
        <f>($K$3+E29*12*7.57%)*SUM(Fasering!$D$5:$D$9)</f>
        <v>1482.2061811983349</v>
      </c>
      <c r="J29" s="30">
        <f>($K$3+F29*12*7.57%)*SUM(Fasering!$D$5:$D$10)</f>
        <v>2024.809268095516</v>
      </c>
      <c r="K29" s="30">
        <f>($K$3+G29*12*7.57%)*SUM(Fasering!$D$5:$D$11)</f>
        <v>2627.8017834481125</v>
      </c>
      <c r="L29" s="73">
        <f>($K$3+H29*12*7.57%)*SUM(Fasering!$D$5:$D$12)</f>
        <v>3293.9009042200018</v>
      </c>
    </row>
    <row r="30" spans="1:12" x14ac:dyDescent="0.2">
      <c r="A30" s="52">
        <f t="shared" si="2"/>
        <v>20</v>
      </c>
      <c r="B30" s="16">
        <v>42369.2</v>
      </c>
      <c r="C30" s="16">
        <f t="shared" si="0"/>
        <v>43216.583999999995</v>
      </c>
      <c r="D30" s="68">
        <f t="shared" si="1"/>
        <v>3601.3819999999996</v>
      </c>
      <c r="E30" s="69">
        <f>GEW!$D$8+($D30-GEW!$D$8)*SUM(Fasering!$D$5:$D$9)</f>
        <v>2857.0789731381237</v>
      </c>
      <c r="F30" s="70">
        <f>GEW!$D$8+($D30-GEW!$D$8)*SUM(Fasering!$D$5:$D$10)</f>
        <v>3105.3660328482274</v>
      </c>
      <c r="G30" s="70">
        <f>GEW!$D$8+($D30-GEW!$D$8)*SUM(Fasering!$D$5:$D$11)</f>
        <v>3353.0949402898959</v>
      </c>
      <c r="H30" s="71">
        <f>GEW!$D$8+($D30-GEW!$D$8)*SUM(Fasering!$D$5:$D$12)</f>
        <v>3601.3820000000001</v>
      </c>
      <c r="I30" s="72">
        <f>($K$3+E30*12*7.57%)*SUM(Fasering!$D$5:$D$9)</f>
        <v>1517.9518690680918</v>
      </c>
      <c r="J30" s="30">
        <f>($K$3+F30*12*7.57%)*SUM(Fasering!$D$5:$D$10)</f>
        <v>2082.2071606853265</v>
      </c>
      <c r="K30" s="30">
        <f>($K$3+G30*12*7.57%)*SUM(Fasering!$D$5:$D$11)</f>
        <v>2711.889192586611</v>
      </c>
      <c r="L30" s="73">
        <f>($K$3+H30*12*7.57%)*SUM(Fasering!$D$5:$D$12)</f>
        <v>3409.8354088000015</v>
      </c>
    </row>
    <row r="31" spans="1:12" x14ac:dyDescent="0.2">
      <c r="A31" s="52">
        <f t="shared" si="2"/>
        <v>21</v>
      </c>
      <c r="B31" s="16">
        <v>42385.52</v>
      </c>
      <c r="C31" s="16">
        <f t="shared" si="0"/>
        <v>43233.2304</v>
      </c>
      <c r="D31" s="68">
        <f t="shared" si="1"/>
        <v>3602.7691999999997</v>
      </c>
      <c r="E31" s="69">
        <f>GEW!$D$8+($D31-GEW!$D$8)*SUM(Fasering!$D$5:$D$9)</f>
        <v>2857.8492459239869</v>
      </c>
      <c r="F31" s="70">
        <f>GEW!$D$8+($D31-GEW!$D$8)*SUM(Fasering!$D$5:$D$10)</f>
        <v>3106.3421022498842</v>
      </c>
      <c r="G31" s="70">
        <f>GEW!$D$8+($D31-GEW!$D$8)*SUM(Fasering!$D$5:$D$11)</f>
        <v>3354.2763436741025</v>
      </c>
      <c r="H31" s="71">
        <f>GEW!$D$8+($D31-GEW!$D$8)*SUM(Fasering!$D$5:$D$12)</f>
        <v>3602.7692000000002</v>
      </c>
      <c r="I31" s="72">
        <f>($K$3+E31*12*7.57%)*SUM(Fasering!$D$5:$D$9)</f>
        <v>1518.3404013904392</v>
      </c>
      <c r="J31" s="30">
        <f>($K$3+F31*12*7.57%)*SUM(Fasering!$D$5:$D$10)</f>
        <v>2082.8310383565859</v>
      </c>
      <c r="K31" s="30">
        <f>($K$3+G31*12*7.57%)*SUM(Fasering!$D$5:$D$11)</f>
        <v>2712.8031679022283</v>
      </c>
      <c r="L31" s="73">
        <f>($K$3+H31*12*7.57%)*SUM(Fasering!$D$5:$D$12)</f>
        <v>3411.0955412800013</v>
      </c>
    </row>
    <row r="32" spans="1:12" x14ac:dyDescent="0.2">
      <c r="A32" s="52">
        <f t="shared" si="2"/>
        <v>22</v>
      </c>
      <c r="B32" s="16">
        <v>43887.040000000001</v>
      </c>
      <c r="C32" s="16">
        <f t="shared" si="0"/>
        <v>44764.7808</v>
      </c>
      <c r="D32" s="68">
        <f t="shared" si="1"/>
        <v>3730.3984000000005</v>
      </c>
      <c r="E32" s="69">
        <f>GEW!$D$8+($D32-GEW!$D$8)*SUM(Fasering!$D$5:$D$9)</f>
        <v>2928.718118070361</v>
      </c>
      <c r="F32" s="70">
        <f>GEW!$D$8+($D32-GEW!$D$8)*SUM(Fasering!$D$5:$D$10)</f>
        <v>3196.1452718562282</v>
      </c>
      <c r="G32" s="70">
        <f>GEW!$D$8+($D32-GEW!$D$8)*SUM(Fasering!$D$5:$D$11)</f>
        <v>3462.9712462141338</v>
      </c>
      <c r="H32" s="71">
        <f>GEW!$D$8+($D32-GEW!$D$8)*SUM(Fasering!$D$5:$D$12)</f>
        <v>3730.3984000000009</v>
      </c>
      <c r="I32" s="72">
        <f>($K$3+E32*12*7.57%)*SUM(Fasering!$D$5:$D$9)</f>
        <v>1554.0872796165761</v>
      </c>
      <c r="J32" s="30">
        <f>($K$3+F32*12*7.57%)*SUM(Fasering!$D$5:$D$10)</f>
        <v>2140.2308423363215</v>
      </c>
      <c r="K32" s="30">
        <f>($K$3+G32*12*7.57%)*SUM(Fasering!$D$5:$D$11)</f>
        <v>2796.8933772101996</v>
      </c>
      <c r="L32" s="73">
        <f>($K$3+H32*12*7.57%)*SUM(Fasering!$D$5:$D$12)</f>
        <v>3527.0339065600019</v>
      </c>
    </row>
    <row r="33" spans="1:12" x14ac:dyDescent="0.2">
      <c r="A33" s="52">
        <f t="shared" si="2"/>
        <v>23</v>
      </c>
      <c r="B33" s="16">
        <v>45404.85</v>
      </c>
      <c r="C33" s="16">
        <f t="shared" si="0"/>
        <v>46312.947</v>
      </c>
      <c r="D33" s="68">
        <f t="shared" si="1"/>
        <v>3859.4122499999999</v>
      </c>
      <c r="E33" s="69">
        <f>GEW!$D$8+($D33-GEW!$D$8)*SUM(Fasering!$D$5:$D$9)</f>
        <v>3000.3558470599764</v>
      </c>
      <c r="F33" s="70">
        <f>GEW!$D$8+($D33-GEW!$D$8)*SUM(Fasering!$D$5:$D$10)</f>
        <v>3286.9227166190039</v>
      </c>
      <c r="G33" s="70">
        <f>GEW!$D$8+($D33-GEW!$D$8)*SUM(Fasering!$D$5:$D$11)</f>
        <v>3572.8453804409728</v>
      </c>
      <c r="H33" s="71">
        <f>GEW!$D$8+($D33-GEW!$D$8)*SUM(Fasering!$D$5:$D$12)</f>
        <v>3859.4122500000003</v>
      </c>
      <c r="I33" s="72">
        <f>($K$3+E33*12*7.57%)*SUM(Fasering!$D$5:$D$9)</f>
        <v>1590.221975951232</v>
      </c>
      <c r="J33" s="30">
        <f>($K$3+F33*12*7.57%)*SUM(Fasering!$D$5:$D$10)</f>
        <v>2198.2533771533608</v>
      </c>
      <c r="K33" s="30">
        <f>($K$3+G33*12*7.57%)*SUM(Fasering!$D$5:$D$11)</f>
        <v>2881.8958817321045</v>
      </c>
      <c r="L33" s="73">
        <f>($K$3+H33*12*7.57%)*SUM(Fasering!$D$5:$D$12)</f>
        <v>3644.2300879000013</v>
      </c>
    </row>
    <row r="34" spans="1:12" x14ac:dyDescent="0.2">
      <c r="A34" s="52">
        <f t="shared" si="2"/>
        <v>24</v>
      </c>
      <c r="B34" s="16">
        <v>46906.37</v>
      </c>
      <c r="C34" s="16">
        <f t="shared" si="0"/>
        <v>47844.4974</v>
      </c>
      <c r="D34" s="68">
        <f t="shared" si="1"/>
        <v>3987.0414500000002</v>
      </c>
      <c r="E34" s="69">
        <f>GEW!$D$8+($D34-GEW!$D$8)*SUM(Fasering!$D$5:$D$9)</f>
        <v>3071.2247192063505</v>
      </c>
      <c r="F34" s="70">
        <f>GEW!$D$8+($D34-GEW!$D$8)*SUM(Fasering!$D$5:$D$10)</f>
        <v>3376.7258862253475</v>
      </c>
      <c r="G34" s="70">
        <f>GEW!$D$8+($D34-GEW!$D$8)*SUM(Fasering!$D$5:$D$11)</f>
        <v>3681.5402829810037</v>
      </c>
      <c r="H34" s="71">
        <f>GEW!$D$8+($D34-GEW!$D$8)*SUM(Fasering!$D$5:$D$12)</f>
        <v>3987.0414500000006</v>
      </c>
      <c r="I34" s="72">
        <f>($K$3+E34*12*7.57%)*SUM(Fasering!$D$5:$D$9)</f>
        <v>1625.9688541773692</v>
      </c>
      <c r="J34" s="30">
        <f>($K$3+F34*12*7.57%)*SUM(Fasering!$D$5:$D$10)</f>
        <v>2255.653181133096</v>
      </c>
      <c r="K34" s="30">
        <f>($K$3+G34*12*7.57%)*SUM(Fasering!$D$5:$D$11)</f>
        <v>2965.9860910400748</v>
      </c>
      <c r="L34" s="73">
        <f>($K$3+H34*12*7.57%)*SUM(Fasering!$D$5:$D$12)</f>
        <v>3760.168453180002</v>
      </c>
    </row>
    <row r="35" spans="1:12" x14ac:dyDescent="0.2">
      <c r="A35" s="52">
        <f t="shared" si="2"/>
        <v>25</v>
      </c>
      <c r="B35" s="16">
        <v>47007.78</v>
      </c>
      <c r="C35" s="16">
        <f t="shared" si="0"/>
        <v>47947.935599999997</v>
      </c>
      <c r="D35" s="68">
        <f t="shared" si="1"/>
        <v>3995.6613000000002</v>
      </c>
      <c r="E35" s="69">
        <f>GEW!$D$8+($D35-GEW!$D$8)*SUM(Fasering!$D$5:$D$9)</f>
        <v>3076.0110772464459</v>
      </c>
      <c r="F35" s="70">
        <f>GEW!$D$8+($D35-GEW!$D$8)*SUM(Fasering!$D$5:$D$10)</f>
        <v>3382.7910331629701</v>
      </c>
      <c r="G35" s="70">
        <f>GEW!$D$8+($D35-GEW!$D$8)*SUM(Fasering!$D$5:$D$11)</f>
        <v>3688.8813440834761</v>
      </c>
      <c r="H35" s="71">
        <f>GEW!$D$8+($D35-GEW!$D$8)*SUM(Fasering!$D$5:$D$12)</f>
        <v>3995.6613000000007</v>
      </c>
      <c r="I35" s="72">
        <f>($K$3+E35*12*7.57%)*SUM(Fasering!$D$5:$D$9)</f>
        <v>1628.3831349867573</v>
      </c>
      <c r="J35" s="30">
        <f>($K$3+F35*12*7.57%)*SUM(Fasering!$D$5:$D$10)</f>
        <v>2259.5298621773609</v>
      </c>
      <c r="K35" s="30">
        <f>($K$3+G35*12*7.57%)*SUM(Fasering!$D$5:$D$11)</f>
        <v>2971.665394762917</v>
      </c>
      <c r="L35" s="73">
        <f>($K$3+H35*12*7.57%)*SUM(Fasering!$D$5:$D$12)</f>
        <v>3767.9987249200021</v>
      </c>
    </row>
    <row r="36" spans="1:12" x14ac:dyDescent="0.2">
      <c r="A36" s="52">
        <f t="shared" si="2"/>
        <v>26</v>
      </c>
      <c r="B36" s="16">
        <v>47086.66</v>
      </c>
      <c r="C36" s="16">
        <f t="shared" si="0"/>
        <v>48028.393200000006</v>
      </c>
      <c r="D36" s="68">
        <f t="shared" si="1"/>
        <v>4002.3661000000006</v>
      </c>
      <c r="E36" s="69">
        <f>GEW!$D$8+($D36-GEW!$D$8)*SUM(Fasering!$D$5:$D$9)</f>
        <v>3079.7340623781165</v>
      </c>
      <c r="F36" s="70">
        <f>GEW!$D$8+($D36-GEW!$D$8)*SUM(Fasering!$D$5:$D$10)</f>
        <v>3387.5087019376442</v>
      </c>
      <c r="G36" s="70">
        <f>GEW!$D$8+($D36-GEW!$D$8)*SUM(Fasering!$D$5:$D$11)</f>
        <v>3694.5914604404734</v>
      </c>
      <c r="H36" s="71">
        <f>GEW!$D$8+($D36-GEW!$D$8)*SUM(Fasering!$D$5:$D$12)</f>
        <v>4002.3661000000011</v>
      </c>
      <c r="I36" s="72">
        <f>($K$3+E36*12*7.57%)*SUM(Fasering!$D$5:$D$9)</f>
        <v>1630.2610412114352</v>
      </c>
      <c r="J36" s="30">
        <f>($K$3+F36*12*7.57%)*SUM(Fasering!$D$5:$D$10)</f>
        <v>2262.5452709217811</v>
      </c>
      <c r="K36" s="30">
        <f>($K$3+G36*12*7.57%)*SUM(Fasering!$D$5:$D$11)</f>
        <v>2976.0829421217359</v>
      </c>
      <c r="L36" s="73">
        <f>($K$3+H36*12*7.57%)*SUM(Fasering!$D$5:$D$12)</f>
        <v>3774.0893652400023</v>
      </c>
    </row>
    <row r="37" spans="1:12" x14ac:dyDescent="0.2">
      <c r="A37" s="52">
        <f t="shared" si="2"/>
        <v>27</v>
      </c>
      <c r="B37" s="16">
        <v>47176.160000000003</v>
      </c>
      <c r="C37" s="16">
        <f t="shared" si="0"/>
        <v>48119.683200000007</v>
      </c>
      <c r="D37" s="68">
        <f t="shared" si="1"/>
        <v>4009.9736000000003</v>
      </c>
      <c r="E37" s="69">
        <f>GEW!$D$8+($D37-GEW!$D$8)*SUM(Fasering!$D$5:$D$9)</f>
        <v>3083.9582911976458</v>
      </c>
      <c r="F37" s="70">
        <f>GEW!$D$8+($D37-GEW!$D$8)*SUM(Fasering!$D$5:$D$10)</f>
        <v>3392.8615335214845</v>
      </c>
      <c r="G37" s="70">
        <f>GEW!$D$8+($D37-GEW!$D$8)*SUM(Fasering!$D$5:$D$11)</f>
        <v>3701.0703576761625</v>
      </c>
      <c r="H37" s="71">
        <f>GEW!$D$8+($D37-GEW!$D$8)*SUM(Fasering!$D$5:$D$12)</f>
        <v>4009.9736000000007</v>
      </c>
      <c r="I37" s="72">
        <f>($K$3+E37*12*7.57%)*SUM(Fasering!$D$5:$D$9)</f>
        <v>1632.3917791311687</v>
      </c>
      <c r="J37" s="30">
        <f>($K$3+F37*12*7.57%)*SUM(Fasering!$D$5:$D$10)</f>
        <v>2265.966658886101</v>
      </c>
      <c r="K37" s="30">
        <f>($K$3+G37*12*7.57%)*SUM(Fasering!$D$5:$D$11)</f>
        <v>2981.0952454763783</v>
      </c>
      <c r="L37" s="73">
        <f>($K$3+H37*12*7.57%)*SUM(Fasering!$D$5:$D$12)</f>
        <v>3781.0000182400017</v>
      </c>
    </row>
    <row r="38" spans="1:12" x14ac:dyDescent="0.2">
      <c r="A38" s="52">
        <f t="shared" si="2"/>
        <v>28</v>
      </c>
      <c r="B38" s="16">
        <v>47243.89</v>
      </c>
      <c r="C38" s="16">
        <f t="shared" si="0"/>
        <v>48188.767800000001</v>
      </c>
      <c r="D38" s="68">
        <f t="shared" si="1"/>
        <v>4015.73065</v>
      </c>
      <c r="E38" s="69">
        <f>GEW!$D$8+($D38-GEW!$D$8)*SUM(Fasering!$D$5:$D$9)</f>
        <v>3087.1550176551514</v>
      </c>
      <c r="F38" s="70">
        <f>GEW!$D$8+($D38-GEW!$D$8)*SUM(Fasering!$D$5:$D$10)</f>
        <v>3396.9123411547075</v>
      </c>
      <c r="G38" s="70">
        <f>GEW!$D$8+($D38-GEW!$D$8)*SUM(Fasering!$D$5:$D$11)</f>
        <v>3705.9733265004443</v>
      </c>
      <c r="H38" s="71">
        <f>GEW!$D$8+($D38-GEW!$D$8)*SUM(Fasering!$D$5:$D$12)</f>
        <v>4015.7306500000004</v>
      </c>
      <c r="I38" s="72">
        <f>($K$3+E38*12*7.57%)*SUM(Fasering!$D$5:$D$9)</f>
        <v>1634.0042358831645</v>
      </c>
      <c r="J38" s="30">
        <f>($K$3+F38*12*7.57%)*SUM(Fasering!$D$5:$D$10)</f>
        <v>2268.5558276774241</v>
      </c>
      <c r="K38" s="30">
        <f>($K$3+G38*12*7.57%)*SUM(Fasering!$D$5:$D$11)</f>
        <v>2984.88835504297</v>
      </c>
      <c r="L38" s="73">
        <f>($K$3+H38*12*7.57%)*SUM(Fasering!$D$5:$D$12)</f>
        <v>3786.2297224600015</v>
      </c>
    </row>
    <row r="39" spans="1:12" x14ac:dyDescent="0.2">
      <c r="A39" s="52">
        <f t="shared" si="2"/>
        <v>29</v>
      </c>
      <c r="B39" s="16">
        <v>47306.61</v>
      </c>
      <c r="C39" s="16">
        <f t="shared" si="0"/>
        <v>48252.742200000001</v>
      </c>
      <c r="D39" s="68">
        <f t="shared" si="1"/>
        <v>4021.06185</v>
      </c>
      <c r="E39" s="69">
        <f>GEW!$D$8+($D39-GEW!$D$8)*SUM(Fasering!$D$5:$D$9)</f>
        <v>3090.1152816949379</v>
      </c>
      <c r="F39" s="70">
        <f>GEW!$D$8+($D39-GEW!$D$8)*SUM(Fasering!$D$5:$D$10)</f>
        <v>3400.6635098355841</v>
      </c>
      <c r="G39" s="70">
        <f>GEW!$D$8+($D39-GEW!$D$8)*SUM(Fasering!$D$5:$D$11)</f>
        <v>3710.5136218593543</v>
      </c>
      <c r="H39" s="71">
        <f>GEW!$D$8+($D39-GEW!$D$8)*SUM(Fasering!$D$5:$D$12)</f>
        <v>4021.0618500000005</v>
      </c>
      <c r="I39" s="72">
        <f>($K$3+E39*12*7.57%)*SUM(Fasering!$D$5:$D$9)</f>
        <v>1635.4974189259099</v>
      </c>
      <c r="J39" s="30">
        <f>($K$3+F39*12*7.57%)*SUM(Fasering!$D$5:$D$10)</f>
        <v>2270.9534751983424</v>
      </c>
      <c r="K39" s="30">
        <f>($K$3+G39*12*7.57%)*SUM(Fasering!$D$5:$D$11)</f>
        <v>2988.4008876284802</v>
      </c>
      <c r="L39" s="73">
        <f>($K$3+H39*12*7.57%)*SUM(Fasering!$D$5:$D$12)</f>
        <v>3791.072584540002</v>
      </c>
    </row>
    <row r="40" spans="1:12" x14ac:dyDescent="0.2">
      <c r="A40" s="52">
        <f t="shared" si="2"/>
        <v>30</v>
      </c>
      <c r="B40" s="16">
        <v>47364.75</v>
      </c>
      <c r="C40" s="16">
        <f t="shared" si="0"/>
        <v>48312.044999999998</v>
      </c>
      <c r="D40" s="68">
        <f t="shared" si="1"/>
        <v>4026.0037499999999</v>
      </c>
      <c r="E40" s="69">
        <f>GEW!$D$8+($D40-GEW!$D$8)*SUM(Fasering!$D$5:$D$9)</f>
        <v>3092.8593784945747</v>
      </c>
      <c r="F40" s="70">
        <f>GEW!$D$8+($D40-GEW!$D$8)*SUM(Fasering!$D$5:$D$10)</f>
        <v>3404.1407570789861</v>
      </c>
      <c r="G40" s="70">
        <f>GEW!$D$8+($D40-GEW!$D$8)*SUM(Fasering!$D$5:$D$11)</f>
        <v>3714.7223714155889</v>
      </c>
      <c r="H40" s="71">
        <f>GEW!$D$8+($D40-GEW!$D$8)*SUM(Fasering!$D$5:$D$12)</f>
        <v>4026.0037500000003</v>
      </c>
      <c r="I40" s="72">
        <f>($K$3+E40*12*7.57%)*SUM(Fasering!$D$5:$D$9)</f>
        <v>1636.8815653242714</v>
      </c>
      <c r="J40" s="30">
        <f>($K$3+F40*12*7.57%)*SUM(Fasering!$D$5:$D$10)</f>
        <v>2273.176039402204</v>
      </c>
      <c r="K40" s="30">
        <f>($K$3+G40*12*7.57%)*SUM(Fasering!$D$5:$D$11)</f>
        <v>2991.6569246903682</v>
      </c>
      <c r="L40" s="73">
        <f>($K$3+H40*12*7.57%)*SUM(Fasering!$D$5:$D$12)</f>
        <v>3795.5618065000017</v>
      </c>
    </row>
    <row r="41" spans="1:12" x14ac:dyDescent="0.2">
      <c r="A41" s="52">
        <f t="shared" si="2"/>
        <v>31</v>
      </c>
      <c r="B41" s="16">
        <v>47418.559999999998</v>
      </c>
      <c r="C41" s="16">
        <f t="shared" si="0"/>
        <v>48366.931199999999</v>
      </c>
      <c r="D41" s="68">
        <f t="shared" si="1"/>
        <v>4030.5776000000001</v>
      </c>
      <c r="E41" s="69">
        <f>GEW!$D$8+($D41-GEW!$D$8)*SUM(Fasering!$D$5:$D$9)</f>
        <v>3095.3991075759031</v>
      </c>
      <c r="F41" s="70">
        <f>GEW!$D$8+($D41-GEW!$D$8)*SUM(Fasering!$D$5:$D$10)</f>
        <v>3407.3590349284436</v>
      </c>
      <c r="G41" s="70">
        <f>GEW!$D$8+($D41-GEW!$D$8)*SUM(Fasering!$D$5:$D$11)</f>
        <v>3718.6176726474605</v>
      </c>
      <c r="H41" s="71">
        <f>GEW!$D$8+($D41-GEW!$D$8)*SUM(Fasering!$D$5:$D$12)</f>
        <v>4030.5776000000005</v>
      </c>
      <c r="I41" s="72">
        <f>($K$3+E41*12*7.57%)*SUM(Fasering!$D$5:$D$9)</f>
        <v>1638.1626268601472</v>
      </c>
      <c r="J41" s="30">
        <f>($K$3+F41*12*7.57%)*SUM(Fasering!$D$5:$D$10)</f>
        <v>2275.233077238629</v>
      </c>
      <c r="K41" s="30">
        <f>($K$3+G41*12*7.57%)*SUM(Fasering!$D$5:$D$11)</f>
        <v>2994.6704670759918</v>
      </c>
      <c r="L41" s="73">
        <f>($K$3+H41*12*7.57%)*SUM(Fasering!$D$5:$D$12)</f>
        <v>3799.7166918400017</v>
      </c>
    </row>
    <row r="42" spans="1:12" x14ac:dyDescent="0.2">
      <c r="A42" s="52">
        <f t="shared" si="2"/>
        <v>32</v>
      </c>
      <c r="B42" s="16">
        <v>47468.41</v>
      </c>
      <c r="C42" s="16">
        <f t="shared" si="0"/>
        <v>48417.778200000008</v>
      </c>
      <c r="D42" s="68">
        <f t="shared" si="1"/>
        <v>4034.8148500000007</v>
      </c>
      <c r="E42" s="69">
        <f>GEW!$D$8+($D42-GEW!$D$8)*SUM(Fasering!$D$5:$D$9)</f>
        <v>3097.751932231251</v>
      </c>
      <c r="F42" s="70">
        <f>GEW!$D$8+($D42-GEW!$D$8)*SUM(Fasering!$D$5:$D$10)</f>
        <v>3410.3404724083821</v>
      </c>
      <c r="G42" s="70">
        <f>GEW!$D$8+($D42-GEW!$D$8)*SUM(Fasering!$D$5:$D$11)</f>
        <v>3722.22630982287</v>
      </c>
      <c r="H42" s="71">
        <f>GEW!$D$8+($D42-GEW!$D$8)*SUM(Fasering!$D$5:$D$12)</f>
        <v>4034.8148500000011</v>
      </c>
      <c r="I42" s="72">
        <f>($K$3+E42*12*7.57%)*SUM(Fasering!$D$5:$D$9)</f>
        <v>1639.3494121707483</v>
      </c>
      <c r="J42" s="30">
        <f>($K$3+F42*12*7.57%)*SUM(Fasering!$D$5:$D$10)</f>
        <v>2277.1387329930585</v>
      </c>
      <c r="K42" s="30">
        <f>($K$3+G42*12*7.57%)*SUM(Fasering!$D$5:$D$11)</f>
        <v>2997.4622360394442</v>
      </c>
      <c r="L42" s="73">
        <f>($K$3+H42*12*7.57%)*SUM(Fasering!$D$5:$D$12)</f>
        <v>3803.5658097400024</v>
      </c>
    </row>
    <row r="43" spans="1:12" x14ac:dyDescent="0.2">
      <c r="A43" s="52">
        <f t="shared" si="2"/>
        <v>33</v>
      </c>
      <c r="B43" s="16">
        <v>47514.55</v>
      </c>
      <c r="C43" s="16">
        <f t="shared" si="0"/>
        <v>48464.841</v>
      </c>
      <c r="D43" s="68">
        <f t="shared" si="1"/>
        <v>4038.7367500000005</v>
      </c>
      <c r="E43" s="69">
        <f>GEW!$D$8+($D43-GEW!$D$8)*SUM(Fasering!$D$5:$D$9)</f>
        <v>3099.9296519824584</v>
      </c>
      <c r="F43" s="70">
        <f>GEW!$D$8+($D43-GEW!$D$8)*SUM(Fasering!$D$5:$D$10)</f>
        <v>3413.1000215623299</v>
      </c>
      <c r="G43" s="70">
        <f>GEW!$D$8+($D43-GEW!$D$8)*SUM(Fasering!$D$5:$D$11)</f>
        <v>3725.5663804201295</v>
      </c>
      <c r="H43" s="71">
        <f>GEW!$D$8+($D43-GEW!$D$8)*SUM(Fasering!$D$5:$D$12)</f>
        <v>4038.7367500000009</v>
      </c>
      <c r="I43" s="72">
        <f>($K$3+E43*12*7.57%)*SUM(Fasering!$D$5:$D$9)</f>
        <v>1640.4478730379719</v>
      </c>
      <c r="J43" s="30">
        <f>($K$3+F43*12*7.57%)*SUM(Fasering!$D$5:$D$10)</f>
        <v>2278.9025636151109</v>
      </c>
      <c r="K43" s="30">
        <f>($K$3+G43*12*7.57%)*SUM(Fasering!$D$5:$D$11)</f>
        <v>3000.0462324280838</v>
      </c>
      <c r="L43" s="73">
        <f>($K$3+H43*12*7.57%)*SUM(Fasering!$D$5:$D$12)</f>
        <v>3807.1284637000022</v>
      </c>
    </row>
    <row r="44" spans="1:12" x14ac:dyDescent="0.2">
      <c r="A44" s="52">
        <f t="shared" si="2"/>
        <v>34</v>
      </c>
      <c r="B44" s="16">
        <v>47557.3</v>
      </c>
      <c r="C44" s="16">
        <f t="shared" si="0"/>
        <v>48508.446000000004</v>
      </c>
      <c r="D44" s="68">
        <f t="shared" si="1"/>
        <v>4042.3705000000004</v>
      </c>
      <c r="E44" s="69">
        <f>GEW!$D$8+($D44-GEW!$D$8)*SUM(Fasering!$D$5:$D$9)</f>
        <v>3101.9473702174855</v>
      </c>
      <c r="F44" s="70">
        <f>GEW!$D$8+($D44-GEW!$D$8)*SUM(Fasering!$D$5:$D$10)</f>
        <v>3415.6568210060077</v>
      </c>
      <c r="G44" s="70">
        <f>GEW!$D$8+($D44-GEW!$D$8)*SUM(Fasering!$D$5:$D$11)</f>
        <v>3728.6610492114783</v>
      </c>
      <c r="H44" s="71">
        <f>GEW!$D$8+($D44-GEW!$D$8)*SUM(Fasering!$D$5:$D$12)</f>
        <v>4042.3705000000009</v>
      </c>
      <c r="I44" s="72">
        <f>($K$3+E44*12*7.57%)*SUM(Fasering!$D$5:$D$9)</f>
        <v>1641.4656277426495</v>
      </c>
      <c r="J44" s="30">
        <f>($K$3+F44*12*7.57%)*SUM(Fasering!$D$5:$D$10)</f>
        <v>2280.5368020003029</v>
      </c>
      <c r="K44" s="30">
        <f>($K$3+G44*12*7.57%)*SUM(Fasering!$D$5:$D$11)</f>
        <v>3002.4403773265303</v>
      </c>
      <c r="L44" s="73">
        <f>($K$3+H44*12*7.57%)*SUM(Fasering!$D$5:$D$12)</f>
        <v>3810.4293622000018</v>
      </c>
    </row>
    <row r="45" spans="1:12" x14ac:dyDescent="0.2">
      <c r="A45" s="52">
        <f t="shared" si="2"/>
        <v>35</v>
      </c>
      <c r="B45" s="16">
        <v>47596.85</v>
      </c>
      <c r="C45" s="16">
        <f t="shared" si="0"/>
        <v>48548.786999999997</v>
      </c>
      <c r="D45" s="68">
        <f t="shared" si="1"/>
        <v>4045.73225</v>
      </c>
      <c r="E45" s="69">
        <f>GEW!$D$8+($D45-GEW!$D$8)*SUM(Fasering!$D$5:$D$9)</f>
        <v>3103.8140545729311</v>
      </c>
      <c r="F45" s="70">
        <f>GEW!$D$8+($D45-GEW!$D$8)*SUM(Fasering!$D$5:$D$10)</f>
        <v>3418.0222342924981</v>
      </c>
      <c r="G45" s="70">
        <f>GEW!$D$8+($D45-GEW!$D$8)*SUM(Fasering!$D$5:$D$11)</f>
        <v>3731.5240702804335</v>
      </c>
      <c r="H45" s="71">
        <f>GEW!$D$8+($D45-GEW!$D$8)*SUM(Fasering!$D$5:$D$12)</f>
        <v>4045.7322500000005</v>
      </c>
      <c r="I45" s="72">
        <f>($K$3+E45*12*7.57%)*SUM(Fasering!$D$5:$D$9)</f>
        <v>1642.4071996390235</v>
      </c>
      <c r="J45" s="30">
        <f>($K$3+F45*12*7.57%)*SUM(Fasering!$D$5:$D$10)</f>
        <v>2282.0487114303464</v>
      </c>
      <c r="K45" s="30">
        <f>($K$3+G45*12*7.57%)*SUM(Fasering!$D$5:$D$11)</f>
        <v>3004.6553113787772</v>
      </c>
      <c r="L45" s="73">
        <f>($K$3+H45*12*7.57%)*SUM(Fasering!$D$5:$D$12)</f>
        <v>3813.4831759000017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6"/>
  <sheetViews>
    <sheetView zoomScale="90" zoomScaleNormal="90" workbookViewId="0"/>
  </sheetViews>
  <sheetFormatPr defaultRowHeight="12.75" x14ac:dyDescent="0.2"/>
  <cols>
    <col min="1" max="1" width="4.6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30</v>
      </c>
      <c r="B1" s="1" t="s">
        <v>84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31026.35</v>
      </c>
      <c r="C10" s="16">
        <f t="shared" ref="C10:C45" si="0">B10*$D$3</f>
        <v>31646.877</v>
      </c>
      <c r="D10" s="68">
        <f t="shared" ref="D10:D45" si="1">B10/12*$D$3</f>
        <v>2637.2397500000002</v>
      </c>
      <c r="E10" s="69">
        <f>GEW!$D$8+($D10-GEW!$D$8)*SUM(Fasering!$D$5:$D$9)</f>
        <v>2321.7181478241118</v>
      </c>
      <c r="F10" s="70">
        <f>GEW!$D$8+($D10-GEW!$D$8)*SUM(Fasering!$D$5:$D$10)</f>
        <v>2426.9708850184888</v>
      </c>
      <c r="G10" s="70">
        <f>GEW!$D$8+($D10-GEW!$D$8)*SUM(Fasering!$D$5:$D$11)</f>
        <v>2531.9870128056232</v>
      </c>
      <c r="H10" s="71">
        <f>GEW!$D$8+($D10-GEW!$D$8)*SUM(Fasering!$D$5:$D$12)</f>
        <v>2637.2397500000002</v>
      </c>
      <c r="I10" s="72">
        <f>($K$3+E10*12*7.57%)*SUM(Fasering!$D$5:$D$9)</f>
        <v>1247.9111918294686</v>
      </c>
      <c r="J10" s="30">
        <f>($K$3+F10*12*7.57%)*SUM(Fasering!$D$5:$D$10)</f>
        <v>1648.5949766507911</v>
      </c>
      <c r="K10" s="30">
        <f>($K$3+G10*12*7.57%)*SUM(Fasering!$D$5:$D$11)</f>
        <v>2076.6511467071596</v>
      </c>
      <c r="L10" s="73">
        <f>($K$3+H10*12*7.57%)*SUM(Fasering!$D$5:$D$12)</f>
        <v>2534.0085889000006</v>
      </c>
    </row>
    <row r="11" spans="1:12" x14ac:dyDescent="0.2">
      <c r="A11" s="52">
        <f t="shared" ref="A11:A45" si="2">+A10+1</f>
        <v>1</v>
      </c>
      <c r="B11" s="16">
        <v>31904.12</v>
      </c>
      <c r="C11" s="16">
        <f t="shared" si="0"/>
        <v>32542.202399999998</v>
      </c>
      <c r="D11" s="68">
        <f t="shared" si="1"/>
        <v>2711.8502000000003</v>
      </c>
      <c r="E11" s="69">
        <f>GEW!$D$8+($D11-GEW!$D$8)*SUM(Fasering!$D$5:$D$9)</f>
        <v>2363.1472129740414</v>
      </c>
      <c r="F11" s="70">
        <f>GEW!$D$8+($D11-GEW!$D$8)*SUM(Fasering!$D$5:$D$10)</f>
        <v>2479.4687060167839</v>
      </c>
      <c r="G11" s="70">
        <f>GEW!$D$8+($D11-GEW!$D$8)*SUM(Fasering!$D$5:$D$11)</f>
        <v>2595.5287069572578</v>
      </c>
      <c r="H11" s="71">
        <f>GEW!$D$8+($D11-GEW!$D$8)*SUM(Fasering!$D$5:$D$12)</f>
        <v>2711.8502000000008</v>
      </c>
      <c r="I11" s="72">
        <f>($K$3+E11*12*7.57%)*SUM(Fasering!$D$5:$D$9)</f>
        <v>1268.8083742183521</v>
      </c>
      <c r="J11" s="30">
        <f>($K$3+F11*12*7.57%)*SUM(Fasering!$D$5:$D$10)</f>
        <v>1682.150191326115</v>
      </c>
      <c r="K11" s="30">
        <f>($K$3+G11*12*7.57%)*SUM(Fasering!$D$5:$D$11)</f>
        <v>2125.8092418535821</v>
      </c>
      <c r="L11" s="73">
        <f>($K$3+H11*12*7.57%)*SUM(Fasering!$D$5:$D$12)</f>
        <v>2601.7847216800014</v>
      </c>
    </row>
    <row r="12" spans="1:12" x14ac:dyDescent="0.2">
      <c r="A12" s="52">
        <f t="shared" si="2"/>
        <v>2</v>
      </c>
      <c r="B12" s="16">
        <v>32900.22</v>
      </c>
      <c r="C12" s="16">
        <f t="shared" si="0"/>
        <v>33558.224399999999</v>
      </c>
      <c r="D12" s="68">
        <f t="shared" si="1"/>
        <v>2796.5187000000001</v>
      </c>
      <c r="E12" s="69">
        <f>GEW!$D$8+($D12-GEW!$D$8)*SUM(Fasering!$D$5:$D$9)</f>
        <v>2410.1612278023504</v>
      </c>
      <c r="F12" s="70">
        <f>GEW!$D$8+($D12-GEW!$D$8)*SUM(Fasering!$D$5:$D$10)</f>
        <v>2539.0436282588307</v>
      </c>
      <c r="G12" s="70">
        <f>GEW!$D$8+($D12-GEW!$D$8)*SUM(Fasering!$D$5:$D$11)</f>
        <v>2667.6362995435202</v>
      </c>
      <c r="H12" s="71">
        <f>GEW!$D$8+($D12-GEW!$D$8)*SUM(Fasering!$D$5:$D$12)</f>
        <v>2796.5187000000005</v>
      </c>
      <c r="I12" s="72">
        <f>($K$3+E12*12*7.57%)*SUM(Fasering!$D$5:$D$9)</f>
        <v>1292.5226540155275</v>
      </c>
      <c r="J12" s="30">
        <f>($K$3+F12*12*7.57%)*SUM(Fasering!$D$5:$D$10)</f>
        <v>1720.2289013960531</v>
      </c>
      <c r="K12" s="30">
        <f>($K$3+G12*12*7.57%)*SUM(Fasering!$D$5:$D$11)</f>
        <v>2181.5942180721272</v>
      </c>
      <c r="L12" s="73">
        <f>($K$3+H12*12*7.57%)*SUM(Fasering!$D$5:$D$12)</f>
        <v>2678.6975870800011</v>
      </c>
    </row>
    <row r="13" spans="1:12" x14ac:dyDescent="0.2">
      <c r="A13" s="52">
        <f t="shared" si="2"/>
        <v>3</v>
      </c>
      <c r="B13" s="16">
        <v>33940.29</v>
      </c>
      <c r="C13" s="16">
        <f t="shared" si="0"/>
        <v>34619.095800000003</v>
      </c>
      <c r="D13" s="68">
        <f t="shared" si="1"/>
        <v>2884.9246499999999</v>
      </c>
      <c r="E13" s="69">
        <f>GEW!$D$8+($D13-GEW!$D$8)*SUM(Fasering!$D$5:$D$9)</f>
        <v>2459.250542532277</v>
      </c>
      <c r="F13" s="70">
        <f>GEW!$D$8+($D13-GEW!$D$8)*SUM(Fasering!$D$5:$D$10)</f>
        <v>2601.2483159169833</v>
      </c>
      <c r="G13" s="70">
        <f>GEW!$D$8+($D13-GEW!$D$8)*SUM(Fasering!$D$5:$D$11)</f>
        <v>2742.9268766152936</v>
      </c>
      <c r="H13" s="71">
        <f>GEW!$D$8+($D13-GEW!$D$8)*SUM(Fasering!$D$5:$D$12)</f>
        <v>2884.9246499999999</v>
      </c>
      <c r="I13" s="72">
        <f>($K$3+E13*12*7.57%)*SUM(Fasering!$D$5:$D$9)</f>
        <v>1317.2837332130462</v>
      </c>
      <c r="J13" s="30">
        <f>($K$3+F13*12*7.57%)*SUM(Fasering!$D$5:$D$10)</f>
        <v>1759.988487765334</v>
      </c>
      <c r="K13" s="30">
        <f>($K$3+G13*12*7.57%)*SUM(Fasering!$D$5:$D$11)</f>
        <v>2239.8416633242323</v>
      </c>
      <c r="L13" s="73">
        <f>($K$3+H13*12*7.57%)*SUM(Fasering!$D$5:$D$12)</f>
        <v>2759.0055520600004</v>
      </c>
    </row>
    <row r="14" spans="1:12" x14ac:dyDescent="0.2">
      <c r="A14" s="52">
        <f t="shared" si="2"/>
        <v>4</v>
      </c>
      <c r="B14" s="16">
        <v>34891.5</v>
      </c>
      <c r="C14" s="16">
        <f t="shared" si="0"/>
        <v>35589.33</v>
      </c>
      <c r="D14" s="68">
        <f t="shared" si="1"/>
        <v>2965.7775000000001</v>
      </c>
      <c r="E14" s="69">
        <f>GEW!$D$8+($D14-GEW!$D$8)*SUM(Fasering!$D$5:$D$9)</f>
        <v>2504.1458352185896</v>
      </c>
      <c r="F14" s="70">
        <f>GEW!$D$8+($D14-GEW!$D$8)*SUM(Fasering!$D$5:$D$10)</f>
        <v>2658.1384492227335</v>
      </c>
      <c r="G14" s="70">
        <f>GEW!$D$8+($D14-GEW!$D$8)*SUM(Fasering!$D$5:$D$11)</f>
        <v>2811.7848859958567</v>
      </c>
      <c r="H14" s="71">
        <f>GEW!$D$8+($D14-GEW!$D$8)*SUM(Fasering!$D$5:$D$12)</f>
        <v>2965.7775000000001</v>
      </c>
      <c r="I14" s="72">
        <f>($K$3+E14*12*7.57%)*SUM(Fasering!$D$5:$D$9)</f>
        <v>1339.9293110524916</v>
      </c>
      <c r="J14" s="30">
        <f>($K$3+F14*12*7.57%)*SUM(Fasering!$D$5:$D$10)</f>
        <v>1796.3511519613246</v>
      </c>
      <c r="K14" s="30">
        <f>($K$3+G14*12*7.57%)*SUM(Fasering!$D$5:$D$11)</f>
        <v>2293.1126473909349</v>
      </c>
      <c r="L14" s="73">
        <f>($K$3+H14*12*7.57%)*SUM(Fasering!$D$5:$D$12)</f>
        <v>2832.4522810000008</v>
      </c>
    </row>
    <row r="15" spans="1:12" x14ac:dyDescent="0.2">
      <c r="A15" s="52">
        <f t="shared" si="2"/>
        <v>5</v>
      </c>
      <c r="B15" s="16">
        <v>35561.300000000003</v>
      </c>
      <c r="C15" s="16">
        <f t="shared" si="0"/>
        <v>36272.526000000005</v>
      </c>
      <c r="D15" s="68">
        <f t="shared" si="1"/>
        <v>3022.7105000000006</v>
      </c>
      <c r="E15" s="69">
        <f>GEW!$D$8+($D15-GEW!$D$8)*SUM(Fasering!$D$5:$D$9)</f>
        <v>2535.7591141383787</v>
      </c>
      <c r="F15" s="70">
        <f>GEW!$D$8+($D15-GEW!$D$8)*SUM(Fasering!$D$5:$D$10)</f>
        <v>2698.1979642490596</v>
      </c>
      <c r="G15" s="70">
        <f>GEW!$D$8+($D15-GEW!$D$8)*SUM(Fasering!$D$5:$D$11)</f>
        <v>2860.2716498893201</v>
      </c>
      <c r="H15" s="71">
        <f>GEW!$D$8+($D15-GEW!$D$8)*SUM(Fasering!$D$5:$D$12)</f>
        <v>3022.710500000001</v>
      </c>
      <c r="I15" s="72">
        <f>($K$3+E15*12*7.57%)*SUM(Fasering!$D$5:$D$9)</f>
        <v>1355.8753251154853</v>
      </c>
      <c r="J15" s="30">
        <f>($K$3+F15*12*7.57%)*SUM(Fasering!$D$5:$D$10)</f>
        <v>1821.9561313859256</v>
      </c>
      <c r="K15" s="30">
        <f>($K$3+G15*12*7.57%)*SUM(Fasering!$D$5:$D$11)</f>
        <v>2330.6237176360723</v>
      </c>
      <c r="L15" s="73">
        <f>($K$3+H15*12*7.57%)*SUM(Fasering!$D$5:$D$12)</f>
        <v>2884.1702182000017</v>
      </c>
    </row>
    <row r="16" spans="1:12" x14ac:dyDescent="0.2">
      <c r="A16" s="52">
        <f t="shared" si="2"/>
        <v>6</v>
      </c>
      <c r="B16" s="16">
        <v>36508.11</v>
      </c>
      <c r="C16" s="16">
        <f t="shared" si="0"/>
        <v>37238.272199999999</v>
      </c>
      <c r="D16" s="68">
        <f t="shared" si="1"/>
        <v>3103.1893500000001</v>
      </c>
      <c r="E16" s="69">
        <f>GEW!$D$8+($D16-GEW!$D$8)*SUM(Fasering!$D$5:$D$9)</f>
        <v>2580.4467352402671</v>
      </c>
      <c r="F16" s="70">
        <f>GEW!$D$8+($D16-GEW!$D$8)*SUM(Fasering!$D$5:$D$10)</f>
        <v>2754.8249415886762</v>
      </c>
      <c r="G16" s="70">
        <f>GEW!$D$8+($D16-GEW!$D$8)*SUM(Fasering!$D$5:$D$11)</f>
        <v>2928.8111436515915</v>
      </c>
      <c r="H16" s="71">
        <f>GEW!$D$8+($D16-GEW!$D$8)*SUM(Fasering!$D$5:$D$12)</f>
        <v>3103.1893500000006</v>
      </c>
      <c r="I16" s="72">
        <f>($K$3+E16*12*7.57%)*SUM(Fasering!$D$5:$D$9)</f>
        <v>1378.4161515935132</v>
      </c>
      <c r="J16" s="30">
        <f>($K$3+F16*12*7.57%)*SUM(Fasering!$D$5:$D$10)</f>
        <v>1858.1505932685861</v>
      </c>
      <c r="K16" s="30">
        <f>($K$3+G16*12*7.57%)*SUM(Fasering!$D$5:$D$11)</f>
        <v>2383.6482867892501</v>
      </c>
      <c r="L16" s="73">
        <f>($K$3+H16*12*7.57%)*SUM(Fasering!$D$5:$D$12)</f>
        <v>2957.2772055400014</v>
      </c>
    </row>
    <row r="17" spans="1:12" x14ac:dyDescent="0.2">
      <c r="A17" s="52">
        <f t="shared" si="2"/>
        <v>7</v>
      </c>
      <c r="B17" s="16">
        <v>37600.370000000003</v>
      </c>
      <c r="C17" s="16">
        <f t="shared" si="0"/>
        <v>38352.377400000005</v>
      </c>
      <c r="D17" s="68">
        <f t="shared" si="1"/>
        <v>3196.0314499999999</v>
      </c>
      <c r="E17" s="69">
        <f>GEW!$D$8+($D17-GEW!$D$8)*SUM(Fasering!$D$5:$D$9)</f>
        <v>2631.999318149984</v>
      </c>
      <c r="F17" s="70">
        <f>GEW!$D$8+($D17-GEW!$D$8)*SUM(Fasering!$D$5:$D$10)</f>
        <v>2820.1510178542103</v>
      </c>
      <c r="G17" s="70">
        <f>GEW!$D$8+($D17-GEW!$D$8)*SUM(Fasering!$D$5:$D$11)</f>
        <v>3007.8797502957741</v>
      </c>
      <c r="H17" s="71">
        <f>GEW!$D$8+($D17-GEW!$D$8)*SUM(Fasering!$D$5:$D$12)</f>
        <v>3196.0314500000004</v>
      </c>
      <c r="I17" s="72">
        <f>($K$3+E17*12*7.57%)*SUM(Fasering!$D$5:$D$9)</f>
        <v>1404.4197247802044</v>
      </c>
      <c r="J17" s="30">
        <f>($K$3+F17*12*7.57%)*SUM(Fasering!$D$5:$D$10)</f>
        <v>1899.9052884407486</v>
      </c>
      <c r="K17" s="30">
        <f>($K$3+G17*12*7.57%)*SUM(Fasering!$D$5:$D$11)</f>
        <v>2444.8185489360899</v>
      </c>
      <c r="L17" s="73">
        <f>($K$3+H17*12*7.57%)*SUM(Fasering!$D$5:$D$12)</f>
        <v>3041.614969180001</v>
      </c>
    </row>
    <row r="18" spans="1:12" x14ac:dyDescent="0.2">
      <c r="A18" s="52">
        <f t="shared" si="2"/>
        <v>8</v>
      </c>
      <c r="B18" s="16">
        <v>38170.400000000001</v>
      </c>
      <c r="C18" s="16">
        <f t="shared" si="0"/>
        <v>38933.808000000005</v>
      </c>
      <c r="D18" s="68">
        <f t="shared" si="1"/>
        <v>3244.4840000000004</v>
      </c>
      <c r="E18" s="69">
        <f>GEW!$D$8+($D18-GEW!$D$8)*SUM(Fasering!$D$5:$D$9)</f>
        <v>2658.9036438929634</v>
      </c>
      <c r="F18" s="70">
        <f>GEW!$D$8+($D18-GEW!$D$8)*SUM(Fasering!$D$5:$D$10)</f>
        <v>2854.2434713484722</v>
      </c>
      <c r="G18" s="70">
        <f>GEW!$D$8+($D18-GEW!$D$8)*SUM(Fasering!$D$5:$D$11)</f>
        <v>3049.144172544492</v>
      </c>
      <c r="H18" s="71">
        <f>GEW!$D$8+($D18-GEW!$D$8)*SUM(Fasering!$D$5:$D$12)</f>
        <v>3244.4840000000004</v>
      </c>
      <c r="I18" s="72">
        <f>($K$3+E18*12*7.57%)*SUM(Fasering!$D$5:$D$9)</f>
        <v>1417.9905017230658</v>
      </c>
      <c r="J18" s="30">
        <f>($K$3+F18*12*7.57%)*SUM(Fasering!$D$5:$D$10)</f>
        <v>1921.6962804105981</v>
      </c>
      <c r="K18" s="30">
        <f>($K$3+G18*12*7.57%)*SUM(Fasering!$D$5:$D$11)</f>
        <v>2476.7421610170636</v>
      </c>
      <c r="L18" s="73">
        <f>($K$3+H18*12*7.57%)*SUM(Fasering!$D$5:$D$12)</f>
        <v>3085.6292656000014</v>
      </c>
    </row>
    <row r="19" spans="1:12" x14ac:dyDescent="0.2">
      <c r="A19" s="52">
        <f t="shared" si="2"/>
        <v>9</v>
      </c>
      <c r="B19" s="16">
        <v>38957.99</v>
      </c>
      <c r="C19" s="16">
        <f t="shared" si="0"/>
        <v>39737.149799999999</v>
      </c>
      <c r="D19" s="68">
        <f t="shared" si="1"/>
        <v>3311.4291499999999</v>
      </c>
      <c r="E19" s="69">
        <f>GEW!$D$8+($D19-GEW!$D$8)*SUM(Fasering!$D$5:$D$9)</f>
        <v>2696.076385523952</v>
      </c>
      <c r="F19" s="70">
        <f>GEW!$D$8+($D19-GEW!$D$8)*SUM(Fasering!$D$5:$D$10)</f>
        <v>2901.3477912045241</v>
      </c>
      <c r="G19" s="70">
        <f>GEW!$D$8+($D19-GEW!$D$8)*SUM(Fasering!$D$5:$D$11)</f>
        <v>3106.1577443194283</v>
      </c>
      <c r="H19" s="71">
        <f>GEW!$D$8+($D19-GEW!$D$8)*SUM(Fasering!$D$5:$D$12)</f>
        <v>3311.4291499999999</v>
      </c>
      <c r="I19" s="72">
        <f>($K$3+E19*12*7.57%)*SUM(Fasering!$D$5:$D$9)</f>
        <v>1436.7407573454504</v>
      </c>
      <c r="J19" s="30">
        <f>($K$3+F19*12*7.57%)*SUM(Fasering!$D$5:$D$10)</f>
        <v>1951.8041122186323</v>
      </c>
      <c r="K19" s="30">
        <f>($K$3+G19*12*7.57%)*SUM(Fasering!$D$5:$D$11)</f>
        <v>2520.8498705040265</v>
      </c>
      <c r="L19" s="73">
        <f>($K$3+H19*12*7.57%)*SUM(Fasering!$D$5:$D$12)</f>
        <v>3146.4422398600013</v>
      </c>
    </row>
    <row r="20" spans="1:12" x14ac:dyDescent="0.2">
      <c r="A20" s="52">
        <f t="shared" si="2"/>
        <v>10</v>
      </c>
      <c r="B20" s="16">
        <v>39598.980000000003</v>
      </c>
      <c r="C20" s="16">
        <f t="shared" si="0"/>
        <v>40390.959600000002</v>
      </c>
      <c r="D20" s="68">
        <f t="shared" si="1"/>
        <v>3365.9133000000006</v>
      </c>
      <c r="E20" s="69">
        <f>GEW!$D$8+($D20-GEW!$D$8)*SUM(Fasering!$D$5:$D$9)</f>
        <v>2726.3298875466389</v>
      </c>
      <c r="F20" s="70">
        <f>GEW!$D$8+($D20-GEW!$D$8)*SUM(Fasering!$D$5:$D$10)</f>
        <v>2939.6842327344211</v>
      </c>
      <c r="G20" s="70">
        <f>GEW!$D$8+($D20-GEW!$D$8)*SUM(Fasering!$D$5:$D$11)</f>
        <v>3152.5589548122189</v>
      </c>
      <c r="H20" s="71">
        <f>GEW!$D$8+($D20-GEW!$D$8)*SUM(Fasering!$D$5:$D$12)</f>
        <v>3365.9133000000011</v>
      </c>
      <c r="I20" s="72">
        <f>($K$3+E20*12*7.57%)*SUM(Fasering!$D$5:$D$9)</f>
        <v>1452.0008880624384</v>
      </c>
      <c r="J20" s="30">
        <f>($K$3+F20*12*7.57%)*SUM(Fasering!$D$5:$D$10)</f>
        <v>1976.3077487689086</v>
      </c>
      <c r="K20" s="30">
        <f>($K$3+G20*12*7.57%)*SUM(Fasering!$D$5:$D$11)</f>
        <v>2556.7474830994743</v>
      </c>
      <c r="L20" s="73">
        <f>($K$3+H20*12*7.57%)*SUM(Fasering!$D$5:$D$12)</f>
        <v>3195.9356417200024</v>
      </c>
    </row>
    <row r="21" spans="1:12" x14ac:dyDescent="0.2">
      <c r="A21" s="52">
        <f t="shared" si="2"/>
        <v>11</v>
      </c>
      <c r="B21" s="16">
        <v>40192.620000000003</v>
      </c>
      <c r="C21" s="16">
        <f t="shared" si="0"/>
        <v>40996.472400000006</v>
      </c>
      <c r="D21" s="68">
        <f t="shared" si="1"/>
        <v>3416.3727000000003</v>
      </c>
      <c r="E21" s="69">
        <f>GEW!$D$8+($D21-GEW!$D$8)*SUM(Fasering!$D$5:$D$9)</f>
        <v>2754.3485601324005</v>
      </c>
      <c r="F21" s="70">
        <f>GEW!$D$8+($D21-GEW!$D$8)*SUM(Fasering!$D$5:$D$10)</f>
        <v>2975.188757219682</v>
      </c>
      <c r="G21" s="70">
        <f>GEW!$D$8+($D21-GEW!$D$8)*SUM(Fasering!$D$5:$D$11)</f>
        <v>3195.5325029127189</v>
      </c>
      <c r="H21" s="71">
        <f>GEW!$D$8+($D21-GEW!$D$8)*SUM(Fasering!$D$5:$D$12)</f>
        <v>3416.3727000000008</v>
      </c>
      <c r="I21" s="72">
        <f>($K$3+E21*12*7.57%)*SUM(Fasering!$D$5:$D$9)</f>
        <v>1466.1337512878124</v>
      </c>
      <c r="J21" s="30">
        <f>($K$3+F21*12*7.57%)*SUM(Fasering!$D$5:$D$10)</f>
        <v>1999.0012990609653</v>
      </c>
      <c r="K21" s="30">
        <f>($K$3+G21*12*7.57%)*SUM(Fasering!$D$5:$D$11)</f>
        <v>2589.9933352050625</v>
      </c>
      <c r="L21" s="73">
        <f>($K$3+H21*12*7.57%)*SUM(Fasering!$D$5:$D$12)</f>
        <v>3241.7729606800021</v>
      </c>
    </row>
    <row r="22" spans="1:12" x14ac:dyDescent="0.2">
      <c r="A22" s="52">
        <f t="shared" si="2"/>
        <v>12</v>
      </c>
      <c r="B22" s="16">
        <v>40956.410000000003</v>
      </c>
      <c r="C22" s="16">
        <f t="shared" si="0"/>
        <v>41775.538200000003</v>
      </c>
      <c r="D22" s="68">
        <f t="shared" si="1"/>
        <v>3481.2948500000002</v>
      </c>
      <c r="E22" s="69">
        <f>GEW!$D$8+($D22-GEW!$D$8)*SUM(Fasering!$D$5:$D$9)</f>
        <v>2790.3979872840059</v>
      </c>
      <c r="F22" s="70">
        <f>GEW!$D$8+($D22-GEW!$D$8)*SUM(Fasering!$D$5:$D$10)</f>
        <v>3020.8696425316521</v>
      </c>
      <c r="G22" s="70">
        <f>GEW!$D$8+($D22-GEW!$D$8)*SUM(Fasering!$D$5:$D$11)</f>
        <v>3250.8231947523545</v>
      </c>
      <c r="H22" s="71">
        <f>GEW!$D$8+($D22-GEW!$D$8)*SUM(Fasering!$D$5:$D$12)</f>
        <v>3481.2948500000007</v>
      </c>
      <c r="I22" s="72">
        <f>($K$3+E22*12*7.57%)*SUM(Fasering!$D$5:$D$9)</f>
        <v>1484.317397273441</v>
      </c>
      <c r="J22" s="30">
        <f>($K$3+F22*12*7.57%)*SUM(Fasering!$D$5:$D$10)</f>
        <v>2028.1993092650798</v>
      </c>
      <c r="K22" s="30">
        <f>($K$3+G22*12*7.57%)*SUM(Fasering!$D$5:$D$11)</f>
        <v>2632.7681640234164</v>
      </c>
      <c r="L22" s="73">
        <f>($K$3+H22*12*7.57%)*SUM(Fasering!$D$5:$D$12)</f>
        <v>3300.748241740002</v>
      </c>
    </row>
    <row r="23" spans="1:12" x14ac:dyDescent="0.2">
      <c r="A23" s="52">
        <f t="shared" si="2"/>
        <v>13</v>
      </c>
      <c r="B23" s="16">
        <v>41381.269999999997</v>
      </c>
      <c r="C23" s="16">
        <f t="shared" si="0"/>
        <v>42208.895399999994</v>
      </c>
      <c r="D23" s="68">
        <f t="shared" si="1"/>
        <v>3517.4079499999998</v>
      </c>
      <c r="E23" s="69">
        <f>GEW!$D$8+($D23-GEW!$D$8)*SUM(Fasering!$D$5:$D$9)</f>
        <v>2810.4505666836199</v>
      </c>
      <c r="F23" s="70">
        <f>GEW!$D$8+($D23-GEW!$D$8)*SUM(Fasering!$D$5:$D$10)</f>
        <v>3046.2797433887504</v>
      </c>
      <c r="G23" s="70">
        <f>GEW!$D$8+($D23-GEW!$D$8)*SUM(Fasering!$D$5:$D$11)</f>
        <v>3281.5787732948697</v>
      </c>
      <c r="H23" s="71">
        <f>GEW!$D$8+($D23-GEW!$D$8)*SUM(Fasering!$D$5:$D$12)</f>
        <v>3517.4079500000003</v>
      </c>
      <c r="I23" s="72">
        <f>($K$3+E23*12*7.57%)*SUM(Fasering!$D$5:$D$9)</f>
        <v>1494.4320935033659</v>
      </c>
      <c r="J23" s="30">
        <f>($K$3+F23*12*7.57%)*SUM(Fasering!$D$5:$D$10)</f>
        <v>2044.440771729003</v>
      </c>
      <c r="K23" s="30">
        <f>($K$3+G23*12*7.57%)*SUM(Fasering!$D$5:$D$11)</f>
        <v>2656.5617640597693</v>
      </c>
      <c r="L23" s="73">
        <f>($K$3+H23*12*7.57%)*SUM(Fasering!$D$5:$D$12)</f>
        <v>3333.5533817800015</v>
      </c>
    </row>
    <row r="24" spans="1:12" x14ac:dyDescent="0.2">
      <c r="A24" s="52">
        <f t="shared" si="2"/>
        <v>14</v>
      </c>
      <c r="B24" s="16">
        <v>42204.44</v>
      </c>
      <c r="C24" s="16">
        <f t="shared" si="0"/>
        <v>43048.5288</v>
      </c>
      <c r="D24" s="68">
        <f t="shared" si="1"/>
        <v>3587.3774000000003</v>
      </c>
      <c r="E24" s="69">
        <f>GEW!$D$8+($D24-GEW!$D$8)*SUM(Fasering!$D$5:$D$9)</f>
        <v>2849.3026162632</v>
      </c>
      <c r="F24" s="70">
        <f>GEW!$D$8+($D24-GEW!$D$8)*SUM(Fasering!$D$5:$D$10)</f>
        <v>3095.5120380800327</v>
      </c>
      <c r="G24" s="70">
        <f>GEW!$D$8+($D24-GEW!$D$8)*SUM(Fasering!$D$5:$D$11)</f>
        <v>3341.1679781831681</v>
      </c>
      <c r="H24" s="71">
        <f>GEW!$D$8+($D24-GEW!$D$8)*SUM(Fasering!$D$5:$D$12)</f>
        <v>3587.3774000000008</v>
      </c>
      <c r="I24" s="72">
        <f>($K$3+E24*12*7.57%)*SUM(Fasering!$D$5:$D$9)</f>
        <v>1514.0294067255738</v>
      </c>
      <c r="J24" s="30">
        <f>($K$3+F24*12*7.57%)*SUM(Fasering!$D$5:$D$10)</f>
        <v>2075.9087486070989</v>
      </c>
      <c r="K24" s="30">
        <f>($K$3+G24*12*7.57%)*SUM(Fasering!$D$5:$D$11)</f>
        <v>2702.6620741429138</v>
      </c>
      <c r="L24" s="73">
        <f>($K$3+H24*12*7.57%)*SUM(Fasering!$D$5:$D$12)</f>
        <v>3397.1136301600018</v>
      </c>
    </row>
    <row r="25" spans="1:12" x14ac:dyDescent="0.2">
      <c r="A25" s="52">
        <f t="shared" si="2"/>
        <v>15</v>
      </c>
      <c r="B25" s="16">
        <v>42578.39</v>
      </c>
      <c r="C25" s="16">
        <f t="shared" si="0"/>
        <v>43429.957800000004</v>
      </c>
      <c r="D25" s="68">
        <f t="shared" si="1"/>
        <v>3619.1631500000003</v>
      </c>
      <c r="E25" s="69">
        <f>GEW!$D$8+($D25-GEW!$D$8)*SUM(Fasering!$D$5:$D$9)</f>
        <v>2866.9523410348556</v>
      </c>
      <c r="F25" s="70">
        <f>GEW!$D$8+($D25-GEW!$D$8)*SUM(Fasering!$D$5:$D$10)</f>
        <v>3117.8773047926252</v>
      </c>
      <c r="G25" s="70">
        <f>GEW!$D$8+($D25-GEW!$D$8)*SUM(Fasering!$D$5:$D$11)</f>
        <v>3368.2381862422308</v>
      </c>
      <c r="H25" s="71">
        <f>GEW!$D$8+($D25-GEW!$D$8)*SUM(Fasering!$D$5:$D$12)</f>
        <v>3619.1631500000008</v>
      </c>
      <c r="I25" s="72">
        <f>($K$3+E25*12*7.57%)*SUM(Fasering!$D$5:$D$9)</f>
        <v>1522.9320820896473</v>
      </c>
      <c r="J25" s="30">
        <f>($K$3+F25*12*7.57%)*SUM(Fasering!$D$5:$D$10)</f>
        <v>2090.2040338502002</v>
      </c>
      <c r="K25" s="30">
        <f>($K$3+G25*12*7.57%)*SUM(Fasering!$D$5:$D$11)</f>
        <v>2723.6045416230108</v>
      </c>
      <c r="L25" s="73">
        <f>($K$3+H25*12*7.57%)*SUM(Fasering!$D$5:$D$12)</f>
        <v>3425.9878054600022</v>
      </c>
    </row>
    <row r="26" spans="1:12" x14ac:dyDescent="0.2">
      <c r="A26" s="52">
        <f t="shared" si="2"/>
        <v>16</v>
      </c>
      <c r="B26" s="16">
        <v>43573.58</v>
      </c>
      <c r="C26" s="16">
        <f t="shared" si="0"/>
        <v>44445.051600000006</v>
      </c>
      <c r="D26" s="68">
        <f t="shared" si="1"/>
        <v>3703.7543000000001</v>
      </c>
      <c r="E26" s="69">
        <f>GEW!$D$8+($D26-GEW!$D$8)*SUM(Fasering!$D$5:$D$9)</f>
        <v>2913.9234056036589</v>
      </c>
      <c r="F26" s="70">
        <f>GEW!$D$8+($D26-GEW!$D$8)*SUM(Fasering!$D$5:$D$10)</f>
        <v>3177.3978015962221</v>
      </c>
      <c r="G26" s="70">
        <f>GEW!$D$8+($D26-GEW!$D$8)*SUM(Fasering!$D$5:$D$11)</f>
        <v>3440.2799040074378</v>
      </c>
      <c r="H26" s="71">
        <f>GEW!$D$8+($D26-GEW!$D$8)*SUM(Fasering!$D$5:$D$12)</f>
        <v>3703.7543000000005</v>
      </c>
      <c r="I26" s="72">
        <f>($K$3+E26*12*7.57%)*SUM(Fasering!$D$5:$D$9)</f>
        <v>1546.6246974007115</v>
      </c>
      <c r="J26" s="30">
        <f>($K$3+F26*12*7.57%)*SUM(Fasering!$D$5:$D$10)</f>
        <v>2128.2479566235183</v>
      </c>
      <c r="K26" s="30">
        <f>($K$3+G26*12*7.57%)*SUM(Fasering!$D$5:$D$11)</f>
        <v>2779.3385547571679</v>
      </c>
      <c r="L26" s="73">
        <f>($K$3+H26*12*7.57%)*SUM(Fasering!$D$5:$D$12)</f>
        <v>3502.8304061200015</v>
      </c>
    </row>
    <row r="27" spans="1:12" x14ac:dyDescent="0.2">
      <c r="A27" s="52">
        <f t="shared" si="2"/>
        <v>17</v>
      </c>
      <c r="B27" s="16">
        <v>44184.05</v>
      </c>
      <c r="C27" s="16">
        <f t="shared" si="0"/>
        <v>45067.731000000007</v>
      </c>
      <c r="D27" s="68">
        <f t="shared" si="1"/>
        <v>3755.6442500000003</v>
      </c>
      <c r="E27" s="69">
        <f>GEW!$D$8+($D27-GEW!$D$8)*SUM(Fasering!$D$5:$D$9)</f>
        <v>2942.7364219998422</v>
      </c>
      <c r="F27" s="70">
        <f>GEW!$D$8+($D27-GEW!$D$8)*SUM(Fasering!$D$5:$D$10)</f>
        <v>3213.9088976519415</v>
      </c>
      <c r="G27" s="70">
        <f>GEW!$D$8+($D27-GEW!$D$8)*SUM(Fasering!$D$5:$D$11)</f>
        <v>3484.4717743479009</v>
      </c>
      <c r="H27" s="71">
        <f>GEW!$D$8+($D27-GEW!$D$8)*SUM(Fasering!$D$5:$D$12)</f>
        <v>3755.6442500000007</v>
      </c>
      <c r="I27" s="72">
        <f>($K$3+E27*12*7.57%)*SUM(Fasering!$D$5:$D$9)</f>
        <v>1561.1582345835063</v>
      </c>
      <c r="J27" s="30">
        <f>($K$3+F27*12*7.57%)*SUM(Fasering!$D$5:$D$10)</f>
        <v>2151.5848807640618</v>
      </c>
      <c r="K27" s="30">
        <f>($K$3+G27*12*7.57%)*SUM(Fasering!$D$5:$D$11)</f>
        <v>2813.5269439069866</v>
      </c>
      <c r="L27" s="73">
        <f>($K$3+H27*12*7.57%)*SUM(Fasering!$D$5:$D$12)</f>
        <v>3549.9672367000016</v>
      </c>
    </row>
    <row r="28" spans="1:12" x14ac:dyDescent="0.2">
      <c r="A28" s="52">
        <f t="shared" si="2"/>
        <v>18</v>
      </c>
      <c r="B28" s="16">
        <v>44879.040000000001</v>
      </c>
      <c r="C28" s="16">
        <f t="shared" si="0"/>
        <v>45776.620800000004</v>
      </c>
      <c r="D28" s="68">
        <f t="shared" si="1"/>
        <v>3814.7184000000002</v>
      </c>
      <c r="E28" s="69">
        <f>GEW!$D$8+($D28-GEW!$D$8)*SUM(Fasering!$D$5:$D$9)</f>
        <v>2975.5386207404572</v>
      </c>
      <c r="F28" s="70">
        <f>GEW!$D$8+($D28-GEW!$D$8)*SUM(Fasering!$D$5:$D$10)</f>
        <v>3255.4749805843785</v>
      </c>
      <c r="G28" s="70">
        <f>GEW!$D$8+($D28-GEW!$D$8)*SUM(Fasering!$D$5:$D$11)</f>
        <v>3534.7820401560793</v>
      </c>
      <c r="H28" s="71">
        <f>GEW!$D$8+($D28-GEW!$D$8)*SUM(Fasering!$D$5:$D$12)</f>
        <v>3814.7184000000007</v>
      </c>
      <c r="I28" s="72">
        <f>($K$3+E28*12*7.57%)*SUM(Fasering!$D$5:$D$9)</f>
        <v>1577.7039501906129</v>
      </c>
      <c r="J28" s="30">
        <f>($K$3+F28*12*7.57%)*SUM(Fasering!$D$5:$D$10)</f>
        <v>2178.1528184324752</v>
      </c>
      <c r="K28" s="30">
        <f>($K$3+G28*12*7.57%)*SUM(Fasering!$D$5:$D$11)</f>
        <v>2852.4487395320516</v>
      </c>
      <c r="L28" s="73">
        <f>($K$3+H28*12*7.57%)*SUM(Fasering!$D$5:$D$12)</f>
        <v>3603.6301945600017</v>
      </c>
    </row>
    <row r="29" spans="1:12" x14ac:dyDescent="0.2">
      <c r="A29" s="52">
        <f t="shared" si="2"/>
        <v>19</v>
      </c>
      <c r="B29" s="16">
        <v>45444.29</v>
      </c>
      <c r="C29" s="16">
        <f t="shared" si="0"/>
        <v>46353.175800000005</v>
      </c>
      <c r="D29" s="68">
        <f t="shared" si="1"/>
        <v>3862.7646500000001</v>
      </c>
      <c r="E29" s="69">
        <f>GEW!$D$8+($D29-GEW!$D$8)*SUM(Fasering!$D$5:$D$9)</f>
        <v>3002.2173396258117</v>
      </c>
      <c r="F29" s="70">
        <f>GEW!$D$8+($D29-GEW!$D$8)*SUM(Fasering!$D$5:$D$10)</f>
        <v>3289.281551006341</v>
      </c>
      <c r="G29" s="70">
        <f>GEW!$D$8+($D29-GEW!$D$8)*SUM(Fasering!$D$5:$D$11)</f>
        <v>3575.7004386194712</v>
      </c>
      <c r="H29" s="71">
        <f>GEW!$D$8+($D29-GEW!$D$8)*SUM(Fasering!$D$5:$D$12)</f>
        <v>3862.7646500000005</v>
      </c>
      <c r="I29" s="72">
        <f>($K$3+E29*12*7.57%)*SUM(Fasering!$D$5:$D$9)</f>
        <v>1591.1609290635711</v>
      </c>
      <c r="J29" s="30">
        <f>($K$3+F29*12*7.57%)*SUM(Fasering!$D$5:$D$10)</f>
        <v>2199.7610815255707</v>
      </c>
      <c r="K29" s="30">
        <f>($K$3+G29*12*7.57%)*SUM(Fasering!$D$5:$D$11)</f>
        <v>2884.1046554115137</v>
      </c>
      <c r="L29" s="73">
        <f>($K$3+H29*12*7.57%)*SUM(Fasering!$D$5:$D$12)</f>
        <v>3647.2754080600016</v>
      </c>
    </row>
    <row r="30" spans="1:12" x14ac:dyDescent="0.2">
      <c r="A30" s="52">
        <f t="shared" si="2"/>
        <v>20</v>
      </c>
      <c r="B30" s="16">
        <v>45739.48</v>
      </c>
      <c r="C30" s="16">
        <f t="shared" si="0"/>
        <v>46654.269600000007</v>
      </c>
      <c r="D30" s="68">
        <f t="shared" si="1"/>
        <v>3887.8558000000003</v>
      </c>
      <c r="E30" s="69">
        <f>GEW!$D$8+($D30-GEW!$D$8)*SUM(Fasering!$D$5:$D$9)</f>
        <v>3016.1497430362815</v>
      </c>
      <c r="F30" s="70">
        <f>GEW!$D$8+($D30-GEW!$D$8)*SUM(Fasering!$D$5:$D$10)</f>
        <v>3306.9363259251545</v>
      </c>
      <c r="G30" s="70">
        <f>GEW!$D$8+($D30-GEW!$D$8)*SUM(Fasering!$D$5:$D$11)</f>
        <v>3597.0692171111277</v>
      </c>
      <c r="H30" s="71">
        <f>GEW!$D$8+($D30-GEW!$D$8)*SUM(Fasering!$D$5:$D$12)</f>
        <v>3887.8558000000007</v>
      </c>
      <c r="I30" s="72">
        <f>($K$3+E30*12*7.57%)*SUM(Fasering!$D$5:$D$9)</f>
        <v>1598.1885550582786</v>
      </c>
      <c r="J30" s="30">
        <f>($K$3+F30*12*7.57%)*SUM(Fasering!$D$5:$D$10)</f>
        <v>2211.0455453600703</v>
      </c>
      <c r="K30" s="30">
        <f>($K$3+G30*12*7.57%)*SUM(Fasering!$D$5:$D$11)</f>
        <v>2900.6362959395256</v>
      </c>
      <c r="L30" s="73">
        <f>($K$3+H30*12*7.57%)*SUM(Fasering!$D$5:$D$12)</f>
        <v>3670.0682087200016</v>
      </c>
    </row>
    <row r="31" spans="1:12" x14ac:dyDescent="0.2">
      <c r="A31" s="52">
        <f t="shared" si="2"/>
        <v>21</v>
      </c>
      <c r="B31" s="16">
        <v>46264.27</v>
      </c>
      <c r="C31" s="16">
        <f t="shared" si="0"/>
        <v>47189.555399999997</v>
      </c>
      <c r="D31" s="68">
        <f t="shared" si="1"/>
        <v>3932.4629499999996</v>
      </c>
      <c r="E31" s="69">
        <f>GEW!$D$8+($D31-GEW!$D$8)*SUM(Fasering!$D$5:$D$9)</f>
        <v>3040.9188273066839</v>
      </c>
      <c r="F31" s="70">
        <f>GEW!$D$8+($D31-GEW!$D$8)*SUM(Fasering!$D$5:$D$10)</f>
        <v>3338.3230576221763</v>
      </c>
      <c r="G31" s="70">
        <f>GEW!$D$8+($D31-GEW!$D$8)*SUM(Fasering!$D$5:$D$11)</f>
        <v>3635.0587196845077</v>
      </c>
      <c r="H31" s="71">
        <f>GEW!$D$8+($D31-GEW!$D$8)*SUM(Fasering!$D$5:$D$12)</f>
        <v>3932.4629500000001</v>
      </c>
      <c r="I31" s="72">
        <f>($K$3+E31*12*7.57%)*SUM(Fasering!$D$5:$D$9)</f>
        <v>1610.6822975487512</v>
      </c>
      <c r="J31" s="30">
        <f>($K$3+F31*12*7.57%)*SUM(Fasering!$D$5:$D$10)</f>
        <v>2231.1071117265028</v>
      </c>
      <c r="K31" s="30">
        <f>($K$3+G31*12*7.57%)*SUM(Fasering!$D$5:$D$11)</f>
        <v>2930.0263146823522</v>
      </c>
      <c r="L31" s="73">
        <f>($K$3+H31*12*7.57%)*SUM(Fasering!$D$5:$D$12)</f>
        <v>3710.5893437800009</v>
      </c>
    </row>
    <row r="32" spans="1:12" x14ac:dyDescent="0.2">
      <c r="A32" s="52">
        <f t="shared" si="2"/>
        <v>22</v>
      </c>
      <c r="B32" s="16">
        <v>46540.61</v>
      </c>
      <c r="C32" s="16">
        <f t="shared" si="0"/>
        <v>47471.422200000001</v>
      </c>
      <c r="D32" s="68">
        <f t="shared" si="1"/>
        <v>3955.9518499999999</v>
      </c>
      <c r="E32" s="69">
        <f>GEW!$D$8+($D32-GEW!$D$8)*SUM(Fasering!$D$5:$D$9)</f>
        <v>3053.961546770247</v>
      </c>
      <c r="F32" s="70">
        <f>GEW!$D$8+($D32-GEW!$D$8)*SUM(Fasering!$D$5:$D$10)</f>
        <v>3354.8504484588066</v>
      </c>
      <c r="G32" s="70">
        <f>GEW!$D$8+($D32-GEW!$D$8)*SUM(Fasering!$D$5:$D$11)</f>
        <v>3655.0629483114408</v>
      </c>
      <c r="H32" s="71">
        <f>GEW!$D$8+($D32-GEW!$D$8)*SUM(Fasering!$D$5:$D$12)</f>
        <v>3955.9518500000004</v>
      </c>
      <c r="I32" s="72">
        <f>($K$3+E32*12*7.57%)*SUM(Fasering!$D$5:$D$9)</f>
        <v>1617.2611591882969</v>
      </c>
      <c r="J32" s="30">
        <f>($K$3+F32*12*7.57%)*SUM(Fasering!$D$5:$D$10)</f>
        <v>2241.6709815595782</v>
      </c>
      <c r="K32" s="30">
        <f>($K$3+G32*12*7.57%)*SUM(Fasering!$D$5:$D$11)</f>
        <v>2945.5022913194698</v>
      </c>
      <c r="L32" s="73">
        <f>($K$3+H32*12*7.57%)*SUM(Fasering!$D$5:$D$12)</f>
        <v>3731.9266605400012</v>
      </c>
    </row>
    <row r="33" spans="1:12" x14ac:dyDescent="0.2">
      <c r="A33" s="52">
        <f t="shared" si="2"/>
        <v>23</v>
      </c>
      <c r="B33" s="16">
        <v>47847.26</v>
      </c>
      <c r="C33" s="16">
        <f t="shared" si="0"/>
        <v>48804.205200000004</v>
      </c>
      <c r="D33" s="68">
        <f t="shared" si="1"/>
        <v>4067.0171000000005</v>
      </c>
      <c r="E33" s="69">
        <f>GEW!$D$8+($D33-GEW!$D$8)*SUM(Fasering!$D$5:$D$9)</f>
        <v>3115.6329276310144</v>
      </c>
      <c r="F33" s="70">
        <f>GEW!$D$8+($D33-GEW!$D$8)*SUM(Fasering!$D$5:$D$10)</f>
        <v>3432.9987991741677</v>
      </c>
      <c r="G33" s="70">
        <f>GEW!$D$8+($D33-GEW!$D$8)*SUM(Fasering!$D$5:$D$11)</f>
        <v>3749.651228456848</v>
      </c>
      <c r="H33" s="71">
        <f>GEW!$D$8+($D33-GEW!$D$8)*SUM(Fasering!$D$5:$D$12)</f>
        <v>4067.0171000000009</v>
      </c>
      <c r="I33" s="72">
        <f>($K$3+E33*12*7.57%)*SUM(Fasering!$D$5:$D$9)</f>
        <v>1648.3687424600364</v>
      </c>
      <c r="J33" s="30">
        <f>($K$3+F33*12*7.57%)*SUM(Fasering!$D$5:$D$10)</f>
        <v>2291.6213344487314</v>
      </c>
      <c r="K33" s="30">
        <f>($K$3+G33*12*7.57%)*SUM(Fasering!$D$5:$D$11)</f>
        <v>3018.6791201277838</v>
      </c>
      <c r="L33" s="73">
        <f>($K$3+H33*12*7.57%)*SUM(Fasering!$D$5:$D$12)</f>
        <v>3832.818333640002</v>
      </c>
    </row>
    <row r="34" spans="1:12" x14ac:dyDescent="0.2">
      <c r="A34" s="52">
        <f t="shared" si="2"/>
        <v>24</v>
      </c>
      <c r="B34" s="16">
        <v>49427.78</v>
      </c>
      <c r="C34" s="16">
        <f t="shared" si="0"/>
        <v>50416.335599999999</v>
      </c>
      <c r="D34" s="68">
        <f t="shared" si="1"/>
        <v>4201.3612999999996</v>
      </c>
      <c r="E34" s="69">
        <f>GEW!$D$8+($D34-GEW!$D$8)*SUM(Fasering!$D$5:$D$9)</f>
        <v>3190.2304486795429</v>
      </c>
      <c r="F34" s="70">
        <f>GEW!$D$8+($D34-GEW!$D$8)*SUM(Fasering!$D$5:$D$10)</f>
        <v>3527.5268145360787</v>
      </c>
      <c r="G34" s="70">
        <f>GEW!$D$8+($D34-GEW!$D$8)*SUM(Fasering!$D$5:$D$11)</f>
        <v>3864.0649341434641</v>
      </c>
      <c r="H34" s="71">
        <f>GEW!$D$8+($D34-GEW!$D$8)*SUM(Fasering!$D$5:$D$12)</f>
        <v>4201.3613000000005</v>
      </c>
      <c r="I34" s="72">
        <f>($K$3+E34*12*7.57%)*SUM(Fasering!$D$5:$D$9)</f>
        <v>1685.9963837661617</v>
      </c>
      <c r="J34" s="30">
        <f>($K$3+F34*12*7.57%)*SUM(Fasering!$D$5:$D$10)</f>
        <v>2352.0411345087041</v>
      </c>
      <c r="K34" s="30">
        <f>($K$3+G34*12*7.57%)*SUM(Fasering!$D$5:$D$11)</f>
        <v>3107.1935972013052</v>
      </c>
      <c r="L34" s="73">
        <f>($K$3+H34*12*7.57%)*SUM(Fasering!$D$5:$D$12)</f>
        <v>3954.8566049200017</v>
      </c>
    </row>
    <row r="35" spans="1:12" x14ac:dyDescent="0.2">
      <c r="A35" s="52">
        <f t="shared" si="2"/>
        <v>25</v>
      </c>
      <c r="B35" s="16">
        <v>49528.72</v>
      </c>
      <c r="C35" s="16">
        <f t="shared" si="0"/>
        <v>50519.294399999999</v>
      </c>
      <c r="D35" s="68">
        <f t="shared" si="1"/>
        <v>4209.9412000000002</v>
      </c>
      <c r="E35" s="69">
        <f>GEW!$D$8+($D35-GEW!$D$8)*SUM(Fasering!$D$5:$D$9)</f>
        <v>3194.9946236185751</v>
      </c>
      <c r="F35" s="70">
        <f>GEW!$D$8+($D35-GEW!$D$8)*SUM(Fasering!$D$5:$D$10)</f>
        <v>3533.563851631865</v>
      </c>
      <c r="G35" s="70">
        <f>GEW!$D$8+($D35-GEW!$D$8)*SUM(Fasering!$D$5:$D$11)</f>
        <v>3871.3719719867104</v>
      </c>
      <c r="H35" s="71">
        <f>GEW!$D$8+($D35-GEW!$D$8)*SUM(Fasering!$D$5:$D$12)</f>
        <v>4209.9412000000011</v>
      </c>
      <c r="I35" s="72">
        <f>($K$3+E35*12*7.57%)*SUM(Fasering!$D$5:$D$9)</f>
        <v>1688.3994752255808</v>
      </c>
      <c r="J35" s="30">
        <f>($K$3+F35*12*7.57%)*SUM(Fasering!$D$5:$D$10)</f>
        <v>2355.899848487682</v>
      </c>
      <c r="K35" s="30">
        <f>($K$3+G35*12*7.57%)*SUM(Fasering!$D$5:$D$11)</f>
        <v>3112.8465793311111</v>
      </c>
      <c r="L35" s="73">
        <f>($K$3+H35*12*7.57%)*SUM(Fasering!$D$5:$D$12)</f>
        <v>3962.6505860800021</v>
      </c>
    </row>
    <row r="36" spans="1:12" x14ac:dyDescent="0.2">
      <c r="A36" s="52">
        <f t="shared" si="2"/>
        <v>26</v>
      </c>
      <c r="B36" s="16">
        <v>49611.83</v>
      </c>
      <c r="C36" s="16">
        <f t="shared" si="0"/>
        <v>50604.066600000006</v>
      </c>
      <c r="D36" s="68">
        <f t="shared" si="1"/>
        <v>4217.0055500000008</v>
      </c>
      <c r="E36" s="69">
        <f>GEW!$D$8+($D36-GEW!$D$8)*SUM(Fasering!$D$5:$D$9)</f>
        <v>3198.9172566598168</v>
      </c>
      <c r="F36" s="70">
        <f>GEW!$D$8+($D36-GEW!$D$8)*SUM(Fasering!$D$5:$D$10)</f>
        <v>3538.5345089830716</v>
      </c>
      <c r="G36" s="70">
        <f>GEW!$D$8+($D36-GEW!$D$8)*SUM(Fasering!$D$5:$D$11)</f>
        <v>3877.3882976767463</v>
      </c>
      <c r="H36" s="71">
        <f>GEW!$D$8+($D36-GEW!$D$8)*SUM(Fasering!$D$5:$D$12)</f>
        <v>4217.0055500000017</v>
      </c>
      <c r="I36" s="72">
        <f>($K$3+E36*12*7.57%)*SUM(Fasering!$D$5:$D$9)</f>
        <v>1690.3780855999842</v>
      </c>
      <c r="J36" s="30">
        <f>($K$3+F36*12*7.57%)*SUM(Fasering!$D$5:$D$10)</f>
        <v>2359.0769608196892</v>
      </c>
      <c r="K36" s="30">
        <f>($K$3+G36*12*7.57%)*SUM(Fasering!$D$5:$D$11)</f>
        <v>3117.5010210272503</v>
      </c>
      <c r="L36" s="73">
        <f>($K$3+H36*12*7.57%)*SUM(Fasering!$D$5:$D$12)</f>
        <v>3969.0678416200026</v>
      </c>
    </row>
    <row r="37" spans="1:12" x14ac:dyDescent="0.2">
      <c r="A37" s="52">
        <f t="shared" si="2"/>
        <v>27</v>
      </c>
      <c r="B37" s="16">
        <v>49700.17</v>
      </c>
      <c r="C37" s="16">
        <f t="shared" si="0"/>
        <v>50694.1734</v>
      </c>
      <c r="D37" s="68">
        <f t="shared" si="1"/>
        <v>4224.5144499999997</v>
      </c>
      <c r="E37" s="69">
        <f>GEW!$D$8+($D37-GEW!$D$8)*SUM(Fasering!$D$5:$D$9)</f>
        <v>3203.0867356979979</v>
      </c>
      <c r="F37" s="70">
        <f>GEW!$D$8+($D37-GEW!$D$8)*SUM(Fasering!$D$5:$D$10)</f>
        <v>3543.8179630849304</v>
      </c>
      <c r="G37" s="70">
        <f>GEW!$D$8+($D37-GEW!$D$8)*SUM(Fasering!$D$5:$D$11)</f>
        <v>3883.7832226130677</v>
      </c>
      <c r="H37" s="71">
        <f>GEW!$D$8+($D37-GEW!$D$8)*SUM(Fasering!$D$5:$D$12)</f>
        <v>4224.5144500000006</v>
      </c>
      <c r="I37" s="72">
        <f>($K$3+E37*12*7.57%)*SUM(Fasering!$D$5:$D$9)</f>
        <v>1692.4812072517082</v>
      </c>
      <c r="J37" s="30">
        <f>($K$3+F37*12*7.57%)*SUM(Fasering!$D$5:$D$10)</f>
        <v>2362.454004537768</v>
      </c>
      <c r="K37" s="30">
        <f>($K$3+G37*12*7.57%)*SUM(Fasering!$D$5:$D$11)</f>
        <v>3122.4483604501452</v>
      </c>
      <c r="L37" s="73">
        <f>($K$3+H37*12*7.57%)*SUM(Fasering!$D$5:$D$12)</f>
        <v>3975.888926380002</v>
      </c>
    </row>
    <row r="38" spans="1:12" x14ac:dyDescent="0.2">
      <c r="A38" s="52">
        <f t="shared" si="2"/>
        <v>28</v>
      </c>
      <c r="B38" s="16">
        <v>49771.519999999997</v>
      </c>
      <c r="C38" s="16">
        <f t="shared" si="0"/>
        <v>50766.950399999994</v>
      </c>
      <c r="D38" s="68">
        <f t="shared" si="1"/>
        <v>4230.5791999999992</v>
      </c>
      <c r="E38" s="69">
        <f>GEW!$D$8+($D38-GEW!$D$8)*SUM(Fasering!$D$5:$D$9)</f>
        <v>3206.4543192317792</v>
      </c>
      <c r="F38" s="70">
        <f>GEW!$D$8+($D38-GEW!$D$8)*SUM(Fasering!$D$5:$D$10)</f>
        <v>3548.0852763084722</v>
      </c>
      <c r="G38" s="70">
        <f>GEW!$D$8+($D38-GEW!$D$8)*SUM(Fasering!$D$5:$D$11)</f>
        <v>3888.9482429233067</v>
      </c>
      <c r="H38" s="71">
        <f>GEW!$D$8+($D38-GEW!$D$8)*SUM(Fasering!$D$5:$D$12)</f>
        <v>4230.5792000000001</v>
      </c>
      <c r="I38" s="72">
        <f>($K$3+E38*12*7.57%)*SUM(Fasering!$D$5:$D$9)</f>
        <v>1694.1798458055964</v>
      </c>
      <c r="J38" s="30">
        <f>($K$3+F38*12*7.57%)*SUM(Fasering!$D$5:$D$10)</f>
        <v>2365.1815579596027</v>
      </c>
      <c r="K38" s="30">
        <f>($K$3+G38*12*7.57%)*SUM(Fasering!$D$5:$D$11)</f>
        <v>3126.4442022864991</v>
      </c>
      <c r="L38" s="73">
        <f>($K$3+H38*12*7.57%)*SUM(Fasering!$D$5:$D$12)</f>
        <v>3981.3981452800012</v>
      </c>
    </row>
    <row r="39" spans="1:12" x14ac:dyDescent="0.2">
      <c r="A39" s="52">
        <f t="shared" si="2"/>
        <v>29</v>
      </c>
      <c r="B39" s="16">
        <v>49837.599999999999</v>
      </c>
      <c r="C39" s="16">
        <f t="shared" si="0"/>
        <v>50834.351999999999</v>
      </c>
      <c r="D39" s="68">
        <f t="shared" si="1"/>
        <v>4236.1959999999999</v>
      </c>
      <c r="E39" s="69">
        <f>GEW!$D$8+($D39-GEW!$D$8)*SUM(Fasering!$D$5:$D$9)</f>
        <v>3209.5731688451265</v>
      </c>
      <c r="F39" s="70">
        <f>GEW!$D$8+($D39-GEW!$D$8)*SUM(Fasering!$D$5:$D$10)</f>
        <v>3552.0374004543964</v>
      </c>
      <c r="G39" s="70">
        <f>GEW!$D$8+($D39-GEW!$D$8)*SUM(Fasering!$D$5:$D$11)</f>
        <v>3893.7317683907304</v>
      </c>
      <c r="H39" s="71">
        <f>GEW!$D$8+($D39-GEW!$D$8)*SUM(Fasering!$D$5:$D$12)</f>
        <v>4236.1959999999999</v>
      </c>
      <c r="I39" s="72">
        <f>($K$3+E39*12*7.57%)*SUM(Fasering!$D$5:$D$9)</f>
        <v>1695.7530207970608</v>
      </c>
      <c r="J39" s="30">
        <f>($K$3+F39*12*7.57%)*SUM(Fasering!$D$5:$D$10)</f>
        <v>2367.707650883428</v>
      </c>
      <c r="K39" s="30">
        <f>($K$3+G39*12*7.57%)*SUM(Fasering!$D$5:$D$11)</f>
        <v>3130.1449062605202</v>
      </c>
      <c r="L39" s="73">
        <f>($K$3+H39*12*7.57%)*SUM(Fasering!$D$5:$D$12)</f>
        <v>3986.5004464000012</v>
      </c>
    </row>
    <row r="40" spans="1:12" x14ac:dyDescent="0.2">
      <c r="A40" s="52">
        <f t="shared" si="2"/>
        <v>30</v>
      </c>
      <c r="B40" s="16">
        <v>49898.85</v>
      </c>
      <c r="C40" s="16">
        <f t="shared" si="0"/>
        <v>50896.826999999997</v>
      </c>
      <c r="D40" s="68">
        <f t="shared" si="1"/>
        <v>4241.4022500000001</v>
      </c>
      <c r="E40" s="69">
        <f>GEW!$D$8+($D40-GEW!$D$8)*SUM(Fasering!$D$5:$D$9)</f>
        <v>3212.464051696481</v>
      </c>
      <c r="F40" s="70">
        <f>GEW!$D$8+($D40-GEW!$D$8)*SUM(Fasering!$D$5:$D$10)</f>
        <v>3555.7006511193149</v>
      </c>
      <c r="G40" s="70">
        <f>GEW!$D$8+($D40-GEW!$D$8)*SUM(Fasering!$D$5:$D$11)</f>
        <v>3898.1656505771666</v>
      </c>
      <c r="H40" s="71">
        <f>GEW!$D$8+($D40-GEW!$D$8)*SUM(Fasering!$D$5:$D$12)</f>
        <v>4241.402250000001</v>
      </c>
      <c r="I40" s="72">
        <f>($K$3+E40*12*7.57%)*SUM(Fasering!$D$5:$D$9)</f>
        <v>1697.2112073622422</v>
      </c>
      <c r="J40" s="30">
        <f>($K$3+F40*12*7.57%)*SUM(Fasering!$D$5:$D$10)</f>
        <v>2370.0491035405748</v>
      </c>
      <c r="K40" s="30">
        <f>($K$3+G40*12*7.57%)*SUM(Fasering!$D$5:$D$11)</f>
        <v>3133.5751138635583</v>
      </c>
      <c r="L40" s="73">
        <f>($K$3+H40*12*7.57%)*SUM(Fasering!$D$5:$D$12)</f>
        <v>3991.229803900002</v>
      </c>
    </row>
    <row r="41" spans="1:12" x14ac:dyDescent="0.2">
      <c r="A41" s="52">
        <f t="shared" si="2"/>
        <v>31</v>
      </c>
      <c r="B41" s="16">
        <v>49955.54</v>
      </c>
      <c r="C41" s="16">
        <f t="shared" si="0"/>
        <v>50954.650800000003</v>
      </c>
      <c r="D41" s="68">
        <f t="shared" si="1"/>
        <v>4246.2209000000003</v>
      </c>
      <c r="E41" s="69">
        <f>GEW!$D$8+($D41-GEW!$D$8)*SUM(Fasering!$D$5:$D$9)</f>
        <v>3215.1397112694322</v>
      </c>
      <c r="F41" s="70">
        <f>GEW!$D$8+($D41-GEW!$D$8)*SUM(Fasering!$D$5:$D$10)</f>
        <v>3559.091176510241</v>
      </c>
      <c r="G41" s="70">
        <f>GEW!$D$8+($D41-GEW!$D$8)*SUM(Fasering!$D$5:$D$11)</f>
        <v>3902.2694347591919</v>
      </c>
      <c r="H41" s="71">
        <f>GEW!$D$8+($D41-GEW!$D$8)*SUM(Fasering!$D$5:$D$12)</f>
        <v>4246.2209000000003</v>
      </c>
      <c r="I41" s="72">
        <f>($K$3+E41*12*7.57%)*SUM(Fasering!$D$5:$D$9)</f>
        <v>1698.5608334255912</v>
      </c>
      <c r="J41" s="30">
        <f>($K$3+F41*12*7.57%)*SUM(Fasering!$D$5:$D$10)</f>
        <v>2372.2162374366335</v>
      </c>
      <c r="K41" s="30">
        <f>($K$3+G41*12*7.57%)*SUM(Fasering!$D$5:$D$11)</f>
        <v>3136.7499460107615</v>
      </c>
      <c r="L41" s="73">
        <f>($K$3+H41*12*7.57%)*SUM(Fasering!$D$5:$D$12)</f>
        <v>3995.6070655600015</v>
      </c>
    </row>
    <row r="42" spans="1:12" x14ac:dyDescent="0.2">
      <c r="A42" s="52">
        <f t="shared" si="2"/>
        <v>32</v>
      </c>
      <c r="B42" s="16">
        <v>50008.05</v>
      </c>
      <c r="C42" s="16">
        <f t="shared" si="0"/>
        <v>51008.211000000003</v>
      </c>
      <c r="D42" s="68">
        <f t="shared" si="1"/>
        <v>4250.6842500000002</v>
      </c>
      <c r="E42" s="69">
        <f>GEW!$D$8+($D42-GEW!$D$8)*SUM(Fasering!$D$5:$D$9)</f>
        <v>3217.6180828371807</v>
      </c>
      <c r="F42" s="70">
        <f>GEW!$D$8+($D42-GEW!$D$8)*SUM(Fasering!$D$5:$D$10)</f>
        <v>3562.2317037333414</v>
      </c>
      <c r="G42" s="70">
        <f>GEW!$D$8+($D42-GEW!$D$8)*SUM(Fasering!$D$5:$D$11)</f>
        <v>3906.0706291038405</v>
      </c>
      <c r="H42" s="71">
        <f>GEW!$D$8+($D42-GEW!$D$8)*SUM(Fasering!$D$5:$D$12)</f>
        <v>4250.6842500000002</v>
      </c>
      <c r="I42" s="72">
        <f>($K$3+E42*12*7.57%)*SUM(Fasering!$D$5:$D$9)</f>
        <v>1699.810945695594</v>
      </c>
      <c r="J42" s="30">
        <f>($K$3+F42*12*7.57%)*SUM(Fasering!$D$5:$D$10)</f>
        <v>2374.2235791350304</v>
      </c>
      <c r="K42" s="30">
        <f>($K$3+G42*12*7.57%)*SUM(Fasering!$D$5:$D$11)</f>
        <v>3139.6906839901171</v>
      </c>
      <c r="L42" s="73">
        <f>($K$3+H42*12*7.57%)*SUM(Fasering!$D$5:$D$12)</f>
        <v>3999.6615727000017</v>
      </c>
    </row>
    <row r="43" spans="1:12" x14ac:dyDescent="0.2">
      <c r="A43" s="52">
        <f t="shared" si="2"/>
        <v>33</v>
      </c>
      <c r="B43" s="16">
        <v>50056.66</v>
      </c>
      <c r="C43" s="16">
        <f t="shared" si="0"/>
        <v>51057.793200000007</v>
      </c>
      <c r="D43" s="68">
        <f t="shared" si="1"/>
        <v>4254.8161</v>
      </c>
      <c r="E43" s="69">
        <f>GEW!$D$8+($D43-GEW!$D$8)*SUM(Fasering!$D$5:$D$9)</f>
        <v>3219.9123818641901</v>
      </c>
      <c r="F43" s="70">
        <f>GEW!$D$8+($D43-GEW!$D$8)*SUM(Fasering!$D$5:$D$10)</f>
        <v>3565.1389790773683</v>
      </c>
      <c r="G43" s="70">
        <f>GEW!$D$8+($D43-GEW!$D$8)*SUM(Fasering!$D$5:$D$11)</f>
        <v>3909.5895027868219</v>
      </c>
      <c r="H43" s="71">
        <f>GEW!$D$8+($D43-GEW!$D$8)*SUM(Fasering!$D$5:$D$12)</f>
        <v>4254.8161</v>
      </c>
      <c r="I43" s="72">
        <f>($K$3+E43*12*7.57%)*SUM(Fasering!$D$5:$D$9)</f>
        <v>1700.9682101679768</v>
      </c>
      <c r="J43" s="30">
        <f>($K$3+F43*12*7.57%)*SUM(Fasering!$D$5:$D$10)</f>
        <v>2376.0818324193383</v>
      </c>
      <c r="K43" s="30">
        <f>($K$3+G43*12*7.57%)*SUM(Fasering!$D$5:$D$11)</f>
        <v>3142.413008750666</v>
      </c>
      <c r="L43" s="73">
        <f>($K$3+H43*12*7.57%)*SUM(Fasering!$D$5:$D$12)</f>
        <v>4003.4149452400011</v>
      </c>
    </row>
    <row r="44" spans="1:12" x14ac:dyDescent="0.2">
      <c r="A44" s="52">
        <f t="shared" si="2"/>
        <v>34</v>
      </c>
      <c r="B44" s="16">
        <v>50101.69</v>
      </c>
      <c r="C44" s="16">
        <f t="shared" si="0"/>
        <v>51103.7238</v>
      </c>
      <c r="D44" s="68">
        <f t="shared" si="1"/>
        <v>4258.6436500000009</v>
      </c>
      <c r="E44" s="69">
        <f>GEW!$D$8+($D44-GEW!$D$8)*SUM(Fasering!$D$5:$D$9)</f>
        <v>3222.0377117384187</v>
      </c>
      <c r="F44" s="70">
        <f>GEW!$D$8+($D44-GEW!$D$8)*SUM(Fasering!$D$5:$D$10)</f>
        <v>3567.8321411580432</v>
      </c>
      <c r="G44" s="70">
        <f>GEW!$D$8+($D44-GEW!$D$8)*SUM(Fasering!$D$5:$D$11)</f>
        <v>3912.8492205803773</v>
      </c>
      <c r="H44" s="71">
        <f>GEW!$D$8+($D44-GEW!$D$8)*SUM(Fasering!$D$5:$D$12)</f>
        <v>4258.6436500000018</v>
      </c>
      <c r="I44" s="72">
        <f>($K$3+E44*12*7.57%)*SUM(Fasering!$D$5:$D$9)</f>
        <v>1702.0402451235702</v>
      </c>
      <c r="J44" s="30">
        <f>($K$3+F44*12*7.57%)*SUM(Fasering!$D$5:$D$10)</f>
        <v>2377.8032301850744</v>
      </c>
      <c r="K44" s="30">
        <f>($K$3+G44*12*7.57%)*SUM(Fasering!$D$5:$D$11)</f>
        <v>3144.9348413770308</v>
      </c>
      <c r="L44" s="73">
        <f>($K$3+H44*12*7.57%)*SUM(Fasering!$D$5:$D$12)</f>
        <v>4006.8918916600028</v>
      </c>
    </row>
    <row r="45" spans="1:12" x14ac:dyDescent="0.2">
      <c r="A45" s="52">
        <f t="shared" si="2"/>
        <v>35</v>
      </c>
      <c r="B45" s="16">
        <v>50143.360000000001</v>
      </c>
      <c r="C45" s="16">
        <f t="shared" si="0"/>
        <v>51146.227200000001</v>
      </c>
      <c r="D45" s="68">
        <f t="shared" si="1"/>
        <v>4262.1856000000007</v>
      </c>
      <c r="E45" s="69">
        <f>GEW!$D$8+($D45-GEW!$D$8)*SUM(Fasering!$D$5:$D$9)</f>
        <v>3224.004456039087</v>
      </c>
      <c r="F45" s="70">
        <f>GEW!$D$8+($D45-GEW!$D$8)*SUM(Fasering!$D$5:$D$10)</f>
        <v>3570.3243477736701</v>
      </c>
      <c r="G45" s="70">
        <f>GEW!$D$8+($D45-GEW!$D$8)*SUM(Fasering!$D$5:$D$11)</f>
        <v>3915.8657082654181</v>
      </c>
      <c r="H45" s="71">
        <f>GEW!$D$8+($D45-GEW!$D$8)*SUM(Fasering!$D$5:$D$12)</f>
        <v>4262.1856000000007</v>
      </c>
      <c r="I45" s="72">
        <f>($K$3+E45*12*7.57%)*SUM(Fasering!$D$5:$D$9)</f>
        <v>1703.0322881304457</v>
      </c>
      <c r="J45" s="30">
        <f>($K$3+F45*12*7.57%)*SUM(Fasering!$D$5:$D$10)</f>
        <v>2379.3961825479037</v>
      </c>
      <c r="K45" s="30">
        <f>($K$3+G45*12*7.57%)*SUM(Fasering!$D$5:$D$11)</f>
        <v>3147.2685026148852</v>
      </c>
      <c r="L45" s="73">
        <f>($K$3+H45*12*7.57%)*SUM(Fasering!$D$5:$D$12)</f>
        <v>4010.1093990400018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6"/>
  <sheetViews>
    <sheetView zoomScale="90" zoomScaleNormal="90" workbookViewId="0"/>
  </sheetViews>
  <sheetFormatPr defaultRowHeight="12.75" x14ac:dyDescent="0.2"/>
  <cols>
    <col min="1" max="1" width="6.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63</v>
      </c>
      <c r="B1" s="1" t="s">
        <v>102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31483.75</v>
      </c>
      <c r="C10" s="16">
        <f t="shared" ref="C10:C45" si="0">B10*$D$3</f>
        <v>32113.424999999999</v>
      </c>
      <c r="D10" s="68">
        <f t="shared" ref="D10:D45" si="1">B10/12*$D$3</f>
        <v>2676.1187500000001</v>
      </c>
      <c r="E10" s="69">
        <f>GEW!$D$8+($D10-GEW!$D$8)*SUM(Fasering!$D$5:$D$9)</f>
        <v>2343.3065529867145</v>
      </c>
      <c r="F10" s="70">
        <f>GEW!$D$8+($D10-GEW!$D$8)*SUM(Fasering!$D$5:$D$10)</f>
        <v>2454.3271438614888</v>
      </c>
      <c r="G10" s="70">
        <f>GEW!$D$8+($D10-GEW!$D$8)*SUM(Fasering!$D$5:$D$11)</f>
        <v>2565.0981591252257</v>
      </c>
      <c r="H10" s="71">
        <f>GEW!$D$8+($D10-GEW!$D$8)*SUM(Fasering!$D$5:$D$12)</f>
        <v>2676.1187500000001</v>
      </c>
      <c r="I10" s="72">
        <f>($K$3+E10*12*7.57%)*SUM(Fasering!$D$5:$D$9)</f>
        <v>1258.8005719913281</v>
      </c>
      <c r="J10" s="30">
        <f>($K$3+F10*12*7.57%)*SUM(Fasering!$D$5:$D$10)</f>
        <v>1666.0803716773846</v>
      </c>
      <c r="K10" s="30">
        <f>($K$3+G10*12*7.57%)*SUM(Fasering!$D$5:$D$11)</f>
        <v>2102.2670970358031</v>
      </c>
      <c r="L10" s="73">
        <f>($K$3+H10*12*7.57%)*SUM(Fasering!$D$5:$D$12)</f>
        <v>2569.3262725000009</v>
      </c>
    </row>
    <row r="11" spans="1:12" x14ac:dyDescent="0.2">
      <c r="A11" s="52">
        <f t="shared" ref="A11:A45" si="2">+A10+1</f>
        <v>1</v>
      </c>
      <c r="B11" s="16">
        <v>32435.47</v>
      </c>
      <c r="C11" s="16">
        <f t="shared" si="0"/>
        <v>33084.179400000001</v>
      </c>
      <c r="D11" s="68">
        <f t="shared" si="1"/>
        <v>2757.0149500000002</v>
      </c>
      <c r="E11" s="69">
        <f>GEW!$D$8+($D11-GEW!$D$8)*SUM(Fasering!$D$5:$D$9)</f>
        <v>2388.2259166975855</v>
      </c>
      <c r="F11" s="70">
        <f>GEW!$D$8+($D11-GEW!$D$8)*SUM(Fasering!$D$5:$D$10)</f>
        <v>2511.2477793360404</v>
      </c>
      <c r="G11" s="70">
        <f>GEW!$D$8+($D11-GEW!$D$8)*SUM(Fasering!$D$5:$D$11)</f>
        <v>2633.9930873615449</v>
      </c>
      <c r="H11" s="71">
        <f>GEW!$D$8+($D11-GEW!$D$8)*SUM(Fasering!$D$5:$D$12)</f>
        <v>2757.0149500000007</v>
      </c>
      <c r="I11" s="72">
        <f>($K$3+E11*12*7.57%)*SUM(Fasering!$D$5:$D$9)</f>
        <v>1281.4582914658465</v>
      </c>
      <c r="J11" s="30">
        <f>($K$3+F11*12*7.57%)*SUM(Fasering!$D$5:$D$10)</f>
        <v>1702.462532050602</v>
      </c>
      <c r="K11" s="30">
        <f>($K$3+G11*12*7.57%)*SUM(Fasering!$D$5:$D$11)</f>
        <v>2155.5666428311183</v>
      </c>
      <c r="L11" s="73">
        <f>($K$3+H11*12*7.57%)*SUM(Fasering!$D$5:$D$12)</f>
        <v>2642.8123805800014</v>
      </c>
    </row>
    <row r="12" spans="1:12" x14ac:dyDescent="0.2">
      <c r="A12" s="52">
        <f t="shared" si="2"/>
        <v>2</v>
      </c>
      <c r="B12" s="16">
        <v>33431.58</v>
      </c>
      <c r="C12" s="16">
        <f t="shared" si="0"/>
        <v>34100.211600000002</v>
      </c>
      <c r="D12" s="68">
        <f t="shared" si="1"/>
        <v>2841.6843000000003</v>
      </c>
      <c r="E12" s="69">
        <f>GEW!$D$8+($D12-GEW!$D$8)*SUM(Fasering!$D$5:$D$9)</f>
        <v>2435.2404035067684</v>
      </c>
      <c r="F12" s="70">
        <f>GEW!$D$8+($D12-GEW!$D$8)*SUM(Fasering!$D$5:$D$10)</f>
        <v>2570.823299659829</v>
      </c>
      <c r="G12" s="70">
        <f>GEW!$D$8+($D12-GEW!$D$8)*SUM(Fasering!$D$5:$D$11)</f>
        <v>2706.1014038469402</v>
      </c>
      <c r="H12" s="71">
        <f>GEW!$D$8+($D12-GEW!$D$8)*SUM(Fasering!$D$5:$D$12)</f>
        <v>2841.6843000000008</v>
      </c>
      <c r="I12" s="72">
        <f>($K$3+E12*12*7.57%)*SUM(Fasering!$D$5:$D$9)</f>
        <v>1305.1728093342979</v>
      </c>
      <c r="J12" s="30">
        <f>($K$3+F12*12*7.57%)*SUM(Fasering!$D$5:$D$10)</f>
        <v>1740.5416243985253</v>
      </c>
      <c r="K12" s="30">
        <f>($K$3+G12*12*7.57%)*SUM(Fasering!$D$5:$D$11)</f>
        <v>2211.3521790835584</v>
      </c>
      <c r="L12" s="73">
        <f>($K$3+H12*12*7.57%)*SUM(Fasering!$D$5:$D$12)</f>
        <v>2719.7260181200013</v>
      </c>
    </row>
    <row r="13" spans="1:12" x14ac:dyDescent="0.2">
      <c r="A13" s="52">
        <f t="shared" si="2"/>
        <v>3</v>
      </c>
      <c r="B13" s="16">
        <v>34299.31</v>
      </c>
      <c r="C13" s="16">
        <f t="shared" si="0"/>
        <v>34985.296199999997</v>
      </c>
      <c r="D13" s="68">
        <f t="shared" si="1"/>
        <v>2915.4413500000001</v>
      </c>
      <c r="E13" s="69">
        <f>GEW!$D$8+($D13-GEW!$D$8)*SUM(Fasering!$D$5:$D$9)</f>
        <v>2476.1955998595126</v>
      </c>
      <c r="F13" s="70">
        <f>GEW!$D$8+($D13-GEW!$D$8)*SUM(Fasering!$D$5:$D$10)</f>
        <v>2622.7206465899476</v>
      </c>
      <c r="G13" s="70">
        <f>GEW!$D$8+($D13-GEW!$D$8)*SUM(Fasering!$D$5:$D$11)</f>
        <v>2768.9163032695651</v>
      </c>
      <c r="H13" s="71">
        <f>GEW!$D$8+($D13-GEW!$D$8)*SUM(Fasering!$D$5:$D$12)</f>
        <v>2915.4413500000001</v>
      </c>
      <c r="I13" s="72">
        <f>($K$3+E13*12*7.57%)*SUM(Fasering!$D$5:$D$9)</f>
        <v>1325.8309681621295</v>
      </c>
      <c r="J13" s="30">
        <f>($K$3+F13*12*7.57%)*SUM(Fasering!$D$5:$D$10)</f>
        <v>1773.7130319770692</v>
      </c>
      <c r="K13" s="30">
        <f>($K$3+G13*12*7.57%)*SUM(Fasering!$D$5:$D$11)</f>
        <v>2259.94800020003</v>
      </c>
      <c r="L13" s="73">
        <f>($K$3+H13*12*7.57%)*SUM(Fasering!$D$5:$D$12)</f>
        <v>2786.7269223400003</v>
      </c>
    </row>
    <row r="14" spans="1:12" x14ac:dyDescent="0.2">
      <c r="A14" s="52">
        <f t="shared" si="2"/>
        <v>4</v>
      </c>
      <c r="B14" s="16">
        <v>35303.33</v>
      </c>
      <c r="C14" s="16">
        <f t="shared" si="0"/>
        <v>36009.3966</v>
      </c>
      <c r="D14" s="68">
        <f t="shared" si="1"/>
        <v>3000.78305</v>
      </c>
      <c r="E14" s="69">
        <f>GEW!$D$8+($D14-GEW!$D$8)*SUM(Fasering!$D$5:$D$9)</f>
        <v>2523.5834235397847</v>
      </c>
      <c r="F14" s="70">
        <f>GEW!$D$8+($D14-GEW!$D$8)*SUM(Fasering!$D$5:$D$10)</f>
        <v>2682.7692495710339</v>
      </c>
      <c r="G14" s="70">
        <f>GEW!$D$8+($D14-GEW!$D$8)*SUM(Fasering!$D$5:$D$11)</f>
        <v>2841.5972239687512</v>
      </c>
      <c r="H14" s="71">
        <f>GEW!$D$8+($D14-GEW!$D$8)*SUM(Fasering!$D$5:$D$12)</f>
        <v>3000.78305</v>
      </c>
      <c r="I14" s="72">
        <f>($K$3+E14*12*7.57%)*SUM(Fasering!$D$5:$D$9)</f>
        <v>1349.7338004098558</v>
      </c>
      <c r="J14" s="30">
        <f>($K$3+F14*12*7.57%)*SUM(Fasering!$D$5:$D$10)</f>
        <v>1812.0945062110009</v>
      </c>
      <c r="K14" s="30">
        <f>($K$3+G14*12*7.57%)*SUM(Fasering!$D$5:$D$11)</f>
        <v>2316.1765232629191</v>
      </c>
      <c r="L14" s="73">
        <f>($K$3+H14*12*7.57%)*SUM(Fasering!$D$5:$D$12)</f>
        <v>2864.2513226200008</v>
      </c>
    </row>
    <row r="15" spans="1:12" x14ac:dyDescent="0.2">
      <c r="A15" s="52">
        <f t="shared" si="2"/>
        <v>5</v>
      </c>
      <c r="B15" s="16">
        <v>35976.15</v>
      </c>
      <c r="C15" s="16">
        <f t="shared" si="0"/>
        <v>36695.673000000003</v>
      </c>
      <c r="D15" s="68">
        <f t="shared" si="1"/>
        <v>3057.9727500000004</v>
      </c>
      <c r="E15" s="69">
        <f>GEW!$D$8+($D15-GEW!$D$8)*SUM(Fasering!$D$5:$D$9)</f>
        <v>2555.3392406834282</v>
      </c>
      <c r="F15" s="70">
        <f>GEW!$D$8+($D15-GEW!$D$8)*SUM(Fasering!$D$5:$D$10)</f>
        <v>2723.009385283206</v>
      </c>
      <c r="G15" s="70">
        <f>GEW!$D$8+($D15-GEW!$D$8)*SUM(Fasering!$D$5:$D$11)</f>
        <v>2890.302605400223</v>
      </c>
      <c r="H15" s="71">
        <f>GEW!$D$8+($D15-GEW!$D$8)*SUM(Fasering!$D$5:$D$12)</f>
        <v>3057.9727500000008</v>
      </c>
      <c r="I15" s="72">
        <f>($K$3+E15*12*7.57%)*SUM(Fasering!$D$5:$D$9)</f>
        <v>1365.7517119981862</v>
      </c>
      <c r="J15" s="30">
        <f>($K$3+F15*12*7.57%)*SUM(Fasering!$D$5:$D$10)</f>
        <v>1837.8149335870237</v>
      </c>
      <c r="K15" s="30">
        <f>($K$3+G15*12*7.57%)*SUM(Fasering!$D$5:$D$11)</f>
        <v>2353.8567237441571</v>
      </c>
      <c r="L15" s="73">
        <f>($K$3+H15*12*7.57%)*SUM(Fasering!$D$5:$D$12)</f>
        <v>2916.2024461000015</v>
      </c>
    </row>
    <row r="16" spans="1:12" x14ac:dyDescent="0.2">
      <c r="A16" s="52">
        <f t="shared" si="2"/>
        <v>6</v>
      </c>
      <c r="B16" s="16">
        <v>37039.480000000003</v>
      </c>
      <c r="C16" s="16">
        <f t="shared" si="0"/>
        <v>37780.269600000007</v>
      </c>
      <c r="D16" s="68">
        <f t="shared" si="1"/>
        <v>3148.3558000000003</v>
      </c>
      <c r="E16" s="69">
        <f>GEW!$D$8+($D16-GEW!$D$8)*SUM(Fasering!$D$5:$D$9)</f>
        <v>2605.5263829255587</v>
      </c>
      <c r="F16" s="70">
        <f>GEW!$D$8+($D16-GEW!$D$8)*SUM(Fasering!$D$5:$D$10)</f>
        <v>2786.6052110714154</v>
      </c>
      <c r="G16" s="70">
        <f>GEW!$D$8+($D16-GEW!$D$8)*SUM(Fasering!$D$5:$D$11)</f>
        <v>2967.2769718541435</v>
      </c>
      <c r="H16" s="71">
        <f>GEW!$D$8+($D16-GEW!$D$8)*SUM(Fasering!$D$5:$D$12)</f>
        <v>3148.3558000000003</v>
      </c>
      <c r="I16" s="72">
        <f>($K$3+E16*12*7.57%)*SUM(Fasering!$D$5:$D$9)</f>
        <v>1391.0665449835599</v>
      </c>
      <c r="J16" s="30">
        <f>($K$3+F16*12*7.57%)*SUM(Fasering!$D$5:$D$10)</f>
        <v>1878.4636985490431</v>
      </c>
      <c r="K16" s="30">
        <f>($K$3+G16*12*7.57%)*SUM(Fasering!$D$5:$D$11)</f>
        <v>2413.4068078345749</v>
      </c>
      <c r="L16" s="73">
        <f>($K$3+H16*12*7.57%)*SUM(Fasering!$D$5:$D$12)</f>
        <v>2998.3064087200005</v>
      </c>
    </row>
    <row r="17" spans="1:12" x14ac:dyDescent="0.2">
      <c r="A17" s="52">
        <f t="shared" si="2"/>
        <v>7</v>
      </c>
      <c r="B17" s="16">
        <v>38131.78</v>
      </c>
      <c r="C17" s="16">
        <f t="shared" si="0"/>
        <v>38894.4156</v>
      </c>
      <c r="D17" s="68">
        <f t="shared" si="1"/>
        <v>3241.2012999999997</v>
      </c>
      <c r="E17" s="69">
        <f>GEW!$D$8+($D17-GEW!$D$8)*SUM(Fasering!$D$5:$D$9)</f>
        <v>2657.08085375877</v>
      </c>
      <c r="F17" s="70">
        <f>GEW!$D$8+($D17-GEW!$D$8)*SUM(Fasering!$D$5:$D$10)</f>
        <v>2851.9336796639141</v>
      </c>
      <c r="G17" s="70">
        <f>GEW!$D$8+($D17-GEW!$D$8)*SUM(Fasering!$D$5:$D$11)</f>
        <v>3046.3484740948561</v>
      </c>
      <c r="H17" s="71">
        <f>GEW!$D$8+($D17-GEW!$D$8)*SUM(Fasering!$D$5:$D$12)</f>
        <v>3241.2012999999997</v>
      </c>
      <c r="I17" s="72">
        <f>($K$3+E17*12*7.57%)*SUM(Fasering!$D$5:$D$9)</f>
        <v>1417.0710704553544</v>
      </c>
      <c r="J17" s="30">
        <f>($K$3+F17*12*7.57%)*SUM(Fasering!$D$5:$D$10)</f>
        <v>1920.2199228331447</v>
      </c>
      <c r="K17" s="30">
        <f>($K$3+G17*12*7.57%)*SUM(Fasering!$D$5:$D$11)</f>
        <v>2474.5793101169934</v>
      </c>
      <c r="L17" s="73">
        <f>($K$3+H17*12*7.57%)*SUM(Fasering!$D$5:$D$12)</f>
        <v>3082.6472609200005</v>
      </c>
    </row>
    <row r="18" spans="1:12" x14ac:dyDescent="0.2">
      <c r="A18" s="52">
        <f t="shared" si="2"/>
        <v>8</v>
      </c>
      <c r="B18" s="16">
        <v>38701.81</v>
      </c>
      <c r="C18" s="16">
        <f t="shared" si="0"/>
        <v>39475.8462</v>
      </c>
      <c r="D18" s="68">
        <f t="shared" si="1"/>
        <v>3289.6538499999997</v>
      </c>
      <c r="E18" s="69">
        <f>GEW!$D$8+($D18-GEW!$D$8)*SUM(Fasering!$D$5:$D$9)</f>
        <v>2683.9851795017489</v>
      </c>
      <c r="F18" s="70">
        <f>GEW!$D$8+($D18-GEW!$D$8)*SUM(Fasering!$D$5:$D$10)</f>
        <v>2886.0261331581755</v>
      </c>
      <c r="G18" s="70">
        <f>GEW!$D$8+($D18-GEW!$D$8)*SUM(Fasering!$D$5:$D$11)</f>
        <v>3087.6128963435731</v>
      </c>
      <c r="H18" s="71">
        <f>GEW!$D$8+($D18-GEW!$D$8)*SUM(Fasering!$D$5:$D$12)</f>
        <v>3289.6538499999997</v>
      </c>
      <c r="I18" s="72">
        <f>($K$3+E18*12*7.57%)*SUM(Fasering!$D$5:$D$9)</f>
        <v>1430.6418473982155</v>
      </c>
      <c r="J18" s="30">
        <f>($K$3+F18*12*7.57%)*SUM(Fasering!$D$5:$D$10)</f>
        <v>1942.0109148029942</v>
      </c>
      <c r="K18" s="30">
        <f>($K$3+G18*12*7.57%)*SUM(Fasering!$D$5:$D$11)</f>
        <v>2506.5029221979657</v>
      </c>
      <c r="L18" s="73">
        <f>($K$3+H18*12*7.57%)*SUM(Fasering!$D$5:$D$12)</f>
        <v>3126.6615573400013</v>
      </c>
    </row>
    <row r="19" spans="1:12" x14ac:dyDescent="0.2">
      <c r="A19" s="52">
        <f t="shared" si="2"/>
        <v>9</v>
      </c>
      <c r="B19" s="16">
        <v>39489.39</v>
      </c>
      <c r="C19" s="16">
        <f t="shared" si="0"/>
        <v>40279.177799999998</v>
      </c>
      <c r="D19" s="68">
        <f t="shared" si="1"/>
        <v>3356.5981499999998</v>
      </c>
      <c r="E19" s="69">
        <f>GEW!$D$8+($D19-GEW!$D$8)*SUM(Fasering!$D$5:$D$9)</f>
        <v>2721.1574491518641</v>
      </c>
      <c r="F19" s="70">
        <f>GEW!$D$8+($D19-GEW!$D$8)*SUM(Fasering!$D$5:$D$10)</f>
        <v>2933.129854932487</v>
      </c>
      <c r="G19" s="70">
        <f>GEW!$D$8+($D19-GEW!$D$8)*SUM(Fasering!$D$5:$D$11)</f>
        <v>3144.6257442193773</v>
      </c>
      <c r="H19" s="71">
        <f>GEW!$D$8+($D19-GEW!$D$8)*SUM(Fasering!$D$5:$D$12)</f>
        <v>3356.5981499999998</v>
      </c>
      <c r="I19" s="72">
        <f>($K$3+E19*12*7.57%)*SUM(Fasering!$D$5:$D$9)</f>
        <v>1449.3918649493246</v>
      </c>
      <c r="J19" s="30">
        <f>($K$3+F19*12*7.57%)*SUM(Fasering!$D$5:$D$10)</f>
        <v>1972.1183643330435</v>
      </c>
      <c r="K19" s="30">
        <f>($K$3+G19*12*7.57%)*SUM(Fasering!$D$5:$D$11)</f>
        <v>2550.6100716510341</v>
      </c>
      <c r="L19" s="73">
        <f>($K$3+H19*12*7.57%)*SUM(Fasering!$D$5:$D$12)</f>
        <v>3187.473759460001</v>
      </c>
    </row>
    <row r="20" spans="1:12" x14ac:dyDescent="0.2">
      <c r="A20" s="52">
        <f t="shared" si="2"/>
        <v>10</v>
      </c>
      <c r="B20" s="16">
        <v>40130.400000000001</v>
      </c>
      <c r="C20" s="16">
        <f t="shared" si="0"/>
        <v>40933.008000000002</v>
      </c>
      <c r="D20" s="68">
        <f t="shared" si="1"/>
        <v>3411.0840000000003</v>
      </c>
      <c r="E20" s="69">
        <f>GEW!$D$8+($D20-GEW!$D$8)*SUM(Fasering!$D$5:$D$9)</f>
        <v>2751.4118951362984</v>
      </c>
      <c r="F20" s="70">
        <f>GEW!$D$8+($D20-GEW!$D$8)*SUM(Fasering!$D$5:$D$10)</f>
        <v>2971.4674926258658</v>
      </c>
      <c r="G20" s="70">
        <f>GEW!$D$8+($D20-GEW!$D$8)*SUM(Fasering!$D$5:$D$11)</f>
        <v>3191.0284025104329</v>
      </c>
      <c r="H20" s="71">
        <f>GEW!$D$8+($D20-GEW!$D$8)*SUM(Fasering!$D$5:$D$12)</f>
        <v>3411.0840000000007</v>
      </c>
      <c r="I20" s="72">
        <f>($K$3+E20*12*7.57%)*SUM(Fasering!$D$5:$D$9)</f>
        <v>1464.6524718088644</v>
      </c>
      <c r="J20" s="30">
        <f>($K$3+F20*12*7.57%)*SUM(Fasering!$D$5:$D$10)</f>
        <v>1996.622765439289</v>
      </c>
      <c r="K20" s="30">
        <f>($K$3+G20*12*7.57%)*SUM(Fasering!$D$5:$D$11)</f>
        <v>2586.5088043142705</v>
      </c>
      <c r="L20" s="73">
        <f>($K$3+H20*12*7.57%)*SUM(Fasering!$D$5:$D$12)</f>
        <v>3236.9687056000021</v>
      </c>
    </row>
    <row r="21" spans="1:12" x14ac:dyDescent="0.2">
      <c r="A21" s="52">
        <f t="shared" si="2"/>
        <v>11</v>
      </c>
      <c r="B21" s="16">
        <v>40724.019999999997</v>
      </c>
      <c r="C21" s="16">
        <f t="shared" si="0"/>
        <v>41538.500399999997</v>
      </c>
      <c r="D21" s="68">
        <f t="shared" si="1"/>
        <v>3461.5416999999998</v>
      </c>
      <c r="E21" s="69">
        <f>GEW!$D$8+($D21-GEW!$D$8)*SUM(Fasering!$D$5:$D$9)</f>
        <v>2779.4296237603126</v>
      </c>
      <c r="F21" s="70">
        <f>GEW!$D$8+($D21-GEW!$D$8)*SUM(Fasering!$D$5:$D$10)</f>
        <v>3006.9708209476448</v>
      </c>
      <c r="G21" s="70">
        <f>GEW!$D$8+($D21-GEW!$D$8)*SUM(Fasering!$D$5:$D$11)</f>
        <v>3234.0005028126679</v>
      </c>
      <c r="H21" s="71">
        <f>GEW!$D$8+($D21-GEW!$D$8)*SUM(Fasering!$D$5:$D$12)</f>
        <v>3461.5416999999998</v>
      </c>
      <c r="I21" s="72">
        <f>($K$3+E21*12*7.57%)*SUM(Fasering!$D$5:$D$9)</f>
        <v>1478.7848588916866</v>
      </c>
      <c r="J21" s="30">
        <f>($K$3+F21*12*7.57%)*SUM(Fasering!$D$5:$D$10)</f>
        <v>2019.3155511753769</v>
      </c>
      <c r="K21" s="30">
        <f>($K$3+G21*12*7.57%)*SUM(Fasering!$D$5:$D$11)</f>
        <v>2619.7535363520701</v>
      </c>
      <c r="L21" s="73">
        <f>($K$3+H21*12*7.57%)*SUM(Fasering!$D$5:$D$12)</f>
        <v>3282.8044802800009</v>
      </c>
    </row>
    <row r="22" spans="1:12" x14ac:dyDescent="0.2">
      <c r="A22" s="52">
        <f t="shared" si="2"/>
        <v>12</v>
      </c>
      <c r="B22" s="16">
        <v>41487.81</v>
      </c>
      <c r="C22" s="16">
        <f t="shared" si="0"/>
        <v>42317.566200000001</v>
      </c>
      <c r="D22" s="68">
        <f t="shared" si="1"/>
        <v>3526.4638499999996</v>
      </c>
      <c r="E22" s="69">
        <f>GEW!$D$8+($D22-GEW!$D$8)*SUM(Fasering!$D$5:$D$9)</f>
        <v>2815.4790509119184</v>
      </c>
      <c r="F22" s="70">
        <f>GEW!$D$8+($D22-GEW!$D$8)*SUM(Fasering!$D$5:$D$10)</f>
        <v>3052.651706259614</v>
      </c>
      <c r="G22" s="70">
        <f>GEW!$D$8+($D22-GEW!$D$8)*SUM(Fasering!$D$5:$D$11)</f>
        <v>3289.2911946523036</v>
      </c>
      <c r="H22" s="71">
        <f>GEW!$D$8+($D22-GEW!$D$8)*SUM(Fasering!$D$5:$D$12)</f>
        <v>3526.4638500000001</v>
      </c>
      <c r="I22" s="72">
        <f>($K$3+E22*12*7.57%)*SUM(Fasering!$D$5:$D$9)</f>
        <v>1496.9685048773154</v>
      </c>
      <c r="J22" s="30">
        <f>($K$3+F22*12*7.57%)*SUM(Fasering!$D$5:$D$10)</f>
        <v>2048.5135613794905</v>
      </c>
      <c r="K22" s="30">
        <f>($K$3+G22*12*7.57%)*SUM(Fasering!$D$5:$D$11)</f>
        <v>2662.5283651704244</v>
      </c>
      <c r="L22" s="73">
        <f>($K$3+H22*12*7.57%)*SUM(Fasering!$D$5:$D$12)</f>
        <v>3341.7797613400012</v>
      </c>
    </row>
    <row r="23" spans="1:12" x14ac:dyDescent="0.2">
      <c r="A23" s="52">
        <f t="shared" si="2"/>
        <v>13</v>
      </c>
      <c r="B23" s="16">
        <v>41912.69</v>
      </c>
      <c r="C23" s="16">
        <f t="shared" si="0"/>
        <v>42750.943800000001</v>
      </c>
      <c r="D23" s="68">
        <f t="shared" si="1"/>
        <v>3562.5786500000004</v>
      </c>
      <c r="E23" s="69">
        <f>GEW!$D$8+($D23-GEW!$D$8)*SUM(Fasering!$D$5:$D$9)</f>
        <v>2835.5325742732798</v>
      </c>
      <c r="F23" s="70">
        <f>GEW!$D$8+($D23-GEW!$D$8)*SUM(Fasering!$D$5:$D$10)</f>
        <v>3078.063003280196</v>
      </c>
      <c r="G23" s="70">
        <f>GEW!$D$8+($D23-GEW!$D$8)*SUM(Fasering!$D$5:$D$11)</f>
        <v>3320.0482209930847</v>
      </c>
      <c r="H23" s="71">
        <f>GEW!$D$8+($D23-GEW!$D$8)*SUM(Fasering!$D$5:$D$12)</f>
        <v>3562.5786500000008</v>
      </c>
      <c r="I23" s="72">
        <f>($K$3+E23*12*7.57%)*SUM(Fasering!$D$5:$D$9)</f>
        <v>1507.0836772497919</v>
      </c>
      <c r="J23" s="30">
        <f>($K$3+F23*12*7.57%)*SUM(Fasering!$D$5:$D$10)</f>
        <v>2064.7557883993841</v>
      </c>
      <c r="K23" s="30">
        <f>($K$3+G23*12*7.57%)*SUM(Fasering!$D$5:$D$11)</f>
        <v>2686.3230852745664</v>
      </c>
      <c r="L23" s="73">
        <f>($K$3+H23*12*7.57%)*SUM(Fasering!$D$5:$D$12)</f>
        <v>3374.586445660002</v>
      </c>
    </row>
    <row r="24" spans="1:12" x14ac:dyDescent="0.2">
      <c r="A24" s="52">
        <f t="shared" si="2"/>
        <v>14</v>
      </c>
      <c r="B24" s="16">
        <v>42735.86</v>
      </c>
      <c r="C24" s="16">
        <f t="shared" si="0"/>
        <v>43590.5772</v>
      </c>
      <c r="D24" s="68">
        <f t="shared" si="1"/>
        <v>3632.5481</v>
      </c>
      <c r="E24" s="69">
        <f>GEW!$D$8+($D24-GEW!$D$8)*SUM(Fasering!$D$5:$D$9)</f>
        <v>2874.3846238528595</v>
      </c>
      <c r="F24" s="70">
        <f>GEW!$D$8+($D24-GEW!$D$8)*SUM(Fasering!$D$5:$D$10)</f>
        <v>3127.2952979714773</v>
      </c>
      <c r="G24" s="70">
        <f>GEW!$D$8+($D24-GEW!$D$8)*SUM(Fasering!$D$5:$D$11)</f>
        <v>3379.6374258813821</v>
      </c>
      <c r="H24" s="71">
        <f>GEW!$D$8+($D24-GEW!$D$8)*SUM(Fasering!$D$5:$D$12)</f>
        <v>3632.5481000000004</v>
      </c>
      <c r="I24" s="72">
        <f>($K$3+E24*12*7.57%)*SUM(Fasering!$D$5:$D$9)</f>
        <v>1526.6809904719996</v>
      </c>
      <c r="J24" s="30">
        <f>($K$3+F24*12*7.57%)*SUM(Fasering!$D$5:$D$10)</f>
        <v>2096.2237652774797</v>
      </c>
      <c r="K24" s="30">
        <f>($K$3+G24*12*7.57%)*SUM(Fasering!$D$5:$D$11)</f>
        <v>2732.42339535771</v>
      </c>
      <c r="L24" s="73">
        <f>($K$3+H24*12*7.57%)*SUM(Fasering!$D$5:$D$12)</f>
        <v>3438.1466940400019</v>
      </c>
    </row>
    <row r="25" spans="1:12" x14ac:dyDescent="0.2">
      <c r="A25" s="52">
        <f t="shared" si="2"/>
        <v>15</v>
      </c>
      <c r="B25" s="16">
        <v>43109.82</v>
      </c>
      <c r="C25" s="16">
        <f t="shared" si="0"/>
        <v>43972.0164</v>
      </c>
      <c r="D25" s="68">
        <f t="shared" si="1"/>
        <v>3664.3347000000003</v>
      </c>
      <c r="E25" s="69">
        <f>GEW!$D$8+($D25-GEW!$D$8)*SUM(Fasering!$D$5:$D$9)</f>
        <v>2892.0348206053891</v>
      </c>
      <c r="F25" s="70">
        <f>GEW!$D$8+($D25-GEW!$D$8)*SUM(Fasering!$D$5:$D$10)</f>
        <v>3149.6611627658117</v>
      </c>
      <c r="G25" s="70">
        <f>GEW!$D$8+($D25-GEW!$D$8)*SUM(Fasering!$D$5:$D$11)</f>
        <v>3406.7083578395782</v>
      </c>
      <c r="H25" s="71">
        <f>GEW!$D$8+($D25-GEW!$D$8)*SUM(Fasering!$D$5:$D$12)</f>
        <v>3664.3347000000008</v>
      </c>
      <c r="I25" s="72">
        <f>($K$3+E25*12*7.57%)*SUM(Fasering!$D$5:$D$9)</f>
        <v>1535.5839039073492</v>
      </c>
      <c r="J25" s="30">
        <f>($K$3+F25*12*7.57%)*SUM(Fasering!$D$5:$D$10)</f>
        <v>2110.5194327985664</v>
      </c>
      <c r="K25" s="30">
        <f>($K$3+G25*12*7.57%)*SUM(Fasering!$D$5:$D$11)</f>
        <v>2753.3664228717021</v>
      </c>
      <c r="L25" s="73">
        <f>($K$3+H25*12*7.57%)*SUM(Fasering!$D$5:$D$12)</f>
        <v>3467.0216414800016</v>
      </c>
    </row>
    <row r="26" spans="1:12" x14ac:dyDescent="0.2">
      <c r="A26" s="52">
        <f t="shared" si="2"/>
        <v>16</v>
      </c>
      <c r="B26" s="16">
        <v>44105.02</v>
      </c>
      <c r="C26" s="16">
        <f t="shared" si="0"/>
        <v>44987.1204</v>
      </c>
      <c r="D26" s="68">
        <f t="shared" si="1"/>
        <v>3748.9267</v>
      </c>
      <c r="E26" s="69">
        <f>GEW!$D$8+($D26-GEW!$D$8)*SUM(Fasering!$D$5:$D$9)</f>
        <v>2939.0063571550659</v>
      </c>
      <c r="F26" s="70">
        <f>GEW!$D$8+($D26-GEW!$D$8)*SUM(Fasering!$D$5:$D$10)</f>
        <v>3209.1822576511495</v>
      </c>
      <c r="G26" s="70">
        <f>GEW!$D$8+($D26-GEW!$D$8)*SUM(Fasering!$D$5:$D$11)</f>
        <v>3478.7507995039168</v>
      </c>
      <c r="H26" s="71">
        <f>GEW!$D$8+($D26-GEW!$D$8)*SUM(Fasering!$D$5:$D$12)</f>
        <v>3748.9267000000004</v>
      </c>
      <c r="I26" s="72">
        <f>($K$3+E26*12*7.57%)*SUM(Fasering!$D$5:$D$9)</f>
        <v>1559.2767572896896</v>
      </c>
      <c r="J26" s="30">
        <f>($K$3+F26*12*7.57%)*SUM(Fasering!$D$5:$D$10)</f>
        <v>2148.5637378498691</v>
      </c>
      <c r="K26" s="30">
        <f>($K$3+G26*12*7.57%)*SUM(Fasering!$D$5:$D$11)</f>
        <v>2809.1009960397532</v>
      </c>
      <c r="L26" s="73">
        <f>($K$3+H26*12*7.57%)*SUM(Fasering!$D$5:$D$12)</f>
        <v>3543.8650142800016</v>
      </c>
    </row>
    <row r="27" spans="1:12" x14ac:dyDescent="0.2">
      <c r="A27" s="52">
        <f t="shared" si="2"/>
        <v>17</v>
      </c>
      <c r="B27" s="16">
        <v>44985.48</v>
      </c>
      <c r="C27" s="16">
        <f t="shared" si="0"/>
        <v>45885.189600000005</v>
      </c>
      <c r="D27" s="68">
        <f t="shared" si="1"/>
        <v>3823.7658000000006</v>
      </c>
      <c r="E27" s="69">
        <f>GEW!$D$8+($D27-GEW!$D$8)*SUM(Fasering!$D$5:$D$9)</f>
        <v>2980.5623851600185</v>
      </c>
      <c r="F27" s="70">
        <f>GEW!$D$8+($D27-GEW!$D$8)*SUM(Fasering!$D$5:$D$10)</f>
        <v>3261.8409626378307</v>
      </c>
      <c r="G27" s="70">
        <f>GEW!$D$8+($D27-GEW!$D$8)*SUM(Fasering!$D$5:$D$11)</f>
        <v>3542.4872225221889</v>
      </c>
      <c r="H27" s="71">
        <f>GEW!$D$8+($D27-GEW!$D$8)*SUM(Fasering!$D$5:$D$12)</f>
        <v>3823.765800000001</v>
      </c>
      <c r="I27" s="72">
        <f>($K$3+E27*12*7.57%)*SUM(Fasering!$D$5:$D$9)</f>
        <v>1580.2379808518033</v>
      </c>
      <c r="J27" s="30">
        <f>($K$3+F27*12*7.57%)*SUM(Fasering!$D$5:$D$10)</f>
        <v>2182.2217853031152</v>
      </c>
      <c r="K27" s="30">
        <f>($K$3+G27*12*7.57%)*SUM(Fasering!$D$5:$D$11)</f>
        <v>2858.4097403037631</v>
      </c>
      <c r="L27" s="73">
        <f>($K$3+H27*12*7.57%)*SUM(Fasering!$D$5:$D$12)</f>
        <v>3611.848852720002</v>
      </c>
    </row>
    <row r="28" spans="1:12" x14ac:dyDescent="0.2">
      <c r="A28" s="52">
        <f t="shared" si="2"/>
        <v>18</v>
      </c>
      <c r="B28" s="16">
        <v>46305.71</v>
      </c>
      <c r="C28" s="16">
        <f t="shared" si="0"/>
        <v>47231.824200000003</v>
      </c>
      <c r="D28" s="68">
        <f t="shared" si="1"/>
        <v>3935.9853499999999</v>
      </c>
      <c r="E28" s="69">
        <f>GEW!$D$8+($D28-GEW!$D$8)*SUM(Fasering!$D$5:$D$9)</f>
        <v>3042.8747160472576</v>
      </c>
      <c r="F28" s="70">
        <f>GEW!$D$8+($D28-GEW!$D$8)*SUM(Fasering!$D$5:$D$10)</f>
        <v>3340.8015083577557</v>
      </c>
      <c r="G28" s="70">
        <f>GEW!$D$8+($D28-GEW!$D$8)*SUM(Fasering!$D$5:$D$11)</f>
        <v>3638.0585576895019</v>
      </c>
      <c r="H28" s="71">
        <f>GEW!$D$8+($D28-GEW!$D$8)*SUM(Fasering!$D$5:$D$12)</f>
        <v>3935.9853500000004</v>
      </c>
      <c r="I28" s="72">
        <f>($K$3+E28*12*7.57%)*SUM(Fasering!$D$5:$D$9)</f>
        <v>1611.6688649162795</v>
      </c>
      <c r="J28" s="30">
        <f>($K$3+F28*12*7.57%)*SUM(Fasering!$D$5:$D$10)</f>
        <v>2232.6912716956808</v>
      </c>
      <c r="K28" s="30">
        <f>($K$3+G28*12*7.57%)*SUM(Fasering!$D$5:$D$11)</f>
        <v>2932.3470951406357</v>
      </c>
      <c r="L28" s="73">
        <f>($K$3+H28*12*7.57%)*SUM(Fasering!$D$5:$D$12)</f>
        <v>3713.7890919400015</v>
      </c>
    </row>
    <row r="29" spans="1:12" x14ac:dyDescent="0.2">
      <c r="A29" s="52">
        <f t="shared" si="2"/>
        <v>19</v>
      </c>
      <c r="B29" s="16">
        <v>47227.63</v>
      </c>
      <c r="C29" s="16">
        <f t="shared" si="0"/>
        <v>48172.1826</v>
      </c>
      <c r="D29" s="68">
        <f t="shared" si="1"/>
        <v>4014.3485500000002</v>
      </c>
      <c r="E29" s="69">
        <f>GEW!$D$8+($D29-GEW!$D$8)*SUM(Fasering!$D$5:$D$9)</f>
        <v>3086.3875767545305</v>
      </c>
      <c r="F29" s="70">
        <f>GEW!$D$8+($D29-GEW!$D$8)*SUM(Fasering!$D$5:$D$10)</f>
        <v>3395.9398602434985</v>
      </c>
      <c r="G29" s="70">
        <f>GEW!$D$8+($D29-GEW!$D$8)*SUM(Fasering!$D$5:$D$11)</f>
        <v>3704.7962665110335</v>
      </c>
      <c r="H29" s="71">
        <f>GEW!$D$8+($D29-GEW!$D$8)*SUM(Fasering!$D$5:$D$12)</f>
        <v>4014.3485500000006</v>
      </c>
      <c r="I29" s="72">
        <f>($K$3+E29*12*7.57%)*SUM(Fasering!$D$5:$D$9)</f>
        <v>1633.6171319884731</v>
      </c>
      <c r="J29" s="30">
        <f>($K$3+F29*12*7.57%)*SUM(Fasering!$D$5:$D$10)</f>
        <v>2267.934243674074</v>
      </c>
      <c r="K29" s="30">
        <f>($K$3+G29*12*7.57%)*SUM(Fasering!$D$5:$D$11)</f>
        <v>2983.9777399307186</v>
      </c>
      <c r="L29" s="73">
        <f>($K$3+H29*12*7.57%)*SUM(Fasering!$D$5:$D$12)</f>
        <v>3784.9742228200016</v>
      </c>
    </row>
    <row r="30" spans="1:12" x14ac:dyDescent="0.2">
      <c r="A30" s="52">
        <f t="shared" si="2"/>
        <v>20</v>
      </c>
      <c r="B30" s="16">
        <v>47227.63</v>
      </c>
      <c r="C30" s="16">
        <f t="shared" si="0"/>
        <v>48172.1826</v>
      </c>
      <c r="D30" s="68">
        <f t="shared" si="1"/>
        <v>4014.3485500000002</v>
      </c>
      <c r="E30" s="69">
        <f>GEW!$D$8+($D30-GEW!$D$8)*SUM(Fasering!$D$5:$D$9)</f>
        <v>3086.3875767545305</v>
      </c>
      <c r="F30" s="70">
        <f>GEW!$D$8+($D30-GEW!$D$8)*SUM(Fasering!$D$5:$D$10)</f>
        <v>3395.9398602434985</v>
      </c>
      <c r="G30" s="70">
        <f>GEW!$D$8+($D30-GEW!$D$8)*SUM(Fasering!$D$5:$D$11)</f>
        <v>3704.7962665110335</v>
      </c>
      <c r="H30" s="71">
        <f>GEW!$D$8+($D30-GEW!$D$8)*SUM(Fasering!$D$5:$D$12)</f>
        <v>4014.3485500000006</v>
      </c>
      <c r="I30" s="72">
        <f>($K$3+E30*12*7.57%)*SUM(Fasering!$D$5:$D$9)</f>
        <v>1633.6171319884731</v>
      </c>
      <c r="J30" s="30">
        <f>($K$3+F30*12*7.57%)*SUM(Fasering!$D$5:$D$10)</f>
        <v>2267.934243674074</v>
      </c>
      <c r="K30" s="30">
        <f>($K$3+G30*12*7.57%)*SUM(Fasering!$D$5:$D$11)</f>
        <v>2983.9777399307186</v>
      </c>
      <c r="L30" s="73">
        <f>($K$3+H30*12*7.57%)*SUM(Fasering!$D$5:$D$12)</f>
        <v>3784.9742228200016</v>
      </c>
    </row>
    <row r="31" spans="1:12" x14ac:dyDescent="0.2">
      <c r="A31" s="52">
        <f t="shared" si="2"/>
        <v>21</v>
      </c>
      <c r="B31" s="16">
        <v>48149.55</v>
      </c>
      <c r="C31" s="16">
        <f t="shared" si="0"/>
        <v>49112.541000000005</v>
      </c>
      <c r="D31" s="68">
        <f t="shared" si="1"/>
        <v>4092.7117499999999</v>
      </c>
      <c r="E31" s="69">
        <f>GEW!$D$8+($D31-GEW!$D$8)*SUM(Fasering!$D$5:$D$9)</f>
        <v>3129.9004374618039</v>
      </c>
      <c r="F31" s="70">
        <f>GEW!$D$8+($D31-GEW!$D$8)*SUM(Fasering!$D$5:$D$10)</f>
        <v>3451.0782121292405</v>
      </c>
      <c r="G31" s="70">
        <f>GEW!$D$8+($D31-GEW!$D$8)*SUM(Fasering!$D$5:$D$11)</f>
        <v>3771.5339753325638</v>
      </c>
      <c r="H31" s="71">
        <f>GEW!$D$8+($D31-GEW!$D$8)*SUM(Fasering!$D$5:$D$12)</f>
        <v>4092.7117500000004</v>
      </c>
      <c r="I31" s="72">
        <f>($K$3+E31*12*7.57%)*SUM(Fasering!$D$5:$D$9)</f>
        <v>1655.565399060667</v>
      </c>
      <c r="J31" s="30">
        <f>($K$3+F31*12*7.57%)*SUM(Fasering!$D$5:$D$10)</f>
        <v>2303.1772156524676</v>
      </c>
      <c r="K31" s="30">
        <f>($K$3+G31*12*7.57%)*SUM(Fasering!$D$5:$D$11)</f>
        <v>3035.6083847208006</v>
      </c>
      <c r="L31" s="73">
        <f>($K$3+H31*12*7.57%)*SUM(Fasering!$D$5:$D$12)</f>
        <v>3856.1593537000017</v>
      </c>
    </row>
    <row r="32" spans="1:12" x14ac:dyDescent="0.2">
      <c r="A32" s="52">
        <f t="shared" si="2"/>
        <v>22</v>
      </c>
      <c r="B32" s="16">
        <v>48220.97</v>
      </c>
      <c r="C32" s="16">
        <f t="shared" si="0"/>
        <v>49185.3894</v>
      </c>
      <c r="D32" s="68">
        <f t="shared" si="1"/>
        <v>4098.7824500000006</v>
      </c>
      <c r="E32" s="69">
        <f>GEW!$D$8+($D32-GEW!$D$8)*SUM(Fasering!$D$5:$D$9)</f>
        <v>3133.2713248617019</v>
      </c>
      <c r="F32" s="70">
        <f>GEW!$D$8+($D32-GEW!$D$8)*SUM(Fasering!$D$5:$D$10)</f>
        <v>3455.3497119249714</v>
      </c>
      <c r="G32" s="70">
        <f>GEW!$D$8+($D32-GEW!$D$8)*SUM(Fasering!$D$5:$D$11)</f>
        <v>3776.7040629367316</v>
      </c>
      <c r="H32" s="71">
        <f>GEW!$D$8+($D32-GEW!$D$8)*SUM(Fasering!$D$5:$D$12)</f>
        <v>4098.7824500000006</v>
      </c>
      <c r="I32" s="72">
        <f>($K$3+E32*12*7.57%)*SUM(Fasering!$D$5:$D$9)</f>
        <v>1657.2657041134871</v>
      </c>
      <c r="J32" s="30">
        <f>($K$3+F32*12*7.57%)*SUM(Fasering!$D$5:$D$10)</f>
        <v>2305.907445020197</v>
      </c>
      <c r="K32" s="30">
        <f>($K$3+G32*12*7.57%)*SUM(Fasering!$D$5:$D$11)</f>
        <v>3039.6081467944168</v>
      </c>
      <c r="L32" s="73">
        <f>($K$3+H32*12*7.57%)*SUM(Fasering!$D$5:$D$12)</f>
        <v>3861.673977580002</v>
      </c>
    </row>
    <row r="33" spans="1:12" x14ac:dyDescent="0.2">
      <c r="A33" s="52">
        <f t="shared" si="2"/>
        <v>23</v>
      </c>
      <c r="B33" s="16">
        <v>49812.84</v>
      </c>
      <c r="C33" s="16">
        <f t="shared" si="0"/>
        <v>50809.096799999999</v>
      </c>
      <c r="D33" s="68">
        <f t="shared" si="1"/>
        <v>4234.0913999999993</v>
      </c>
      <c r="E33" s="69">
        <f>GEW!$D$8+($D33-GEW!$D$8)*SUM(Fasering!$D$5:$D$9)</f>
        <v>3208.4045442018687</v>
      </c>
      <c r="F33" s="70">
        <f>GEW!$D$8+($D33-GEW!$D$8)*SUM(Fasering!$D$5:$D$10)</f>
        <v>3550.5565500631565</v>
      </c>
      <c r="G33" s="70">
        <f>GEW!$D$8+($D33-GEW!$D$8)*SUM(Fasering!$D$5:$D$11)</f>
        <v>3891.9393941387116</v>
      </c>
      <c r="H33" s="71">
        <f>GEW!$D$8+($D33-GEW!$D$8)*SUM(Fasering!$D$5:$D$12)</f>
        <v>4234.0913999999993</v>
      </c>
      <c r="I33" s="72">
        <f>($K$3+E33*12*7.57%)*SUM(Fasering!$D$5:$D$9)</f>
        <v>1695.1635563178136</v>
      </c>
      <c r="J33" s="30">
        <f>($K$3+F33*12*7.57%)*SUM(Fasering!$D$5:$D$10)</f>
        <v>2366.7611305929627</v>
      </c>
      <c r="K33" s="30">
        <f>($K$3+G33*12*7.57%)*SUM(Fasering!$D$5:$D$11)</f>
        <v>3128.7582623380508</v>
      </c>
      <c r="L33" s="73">
        <f>($K$3+H33*12*7.57%)*SUM(Fasering!$D$5:$D$12)</f>
        <v>3984.5886277600007</v>
      </c>
    </row>
    <row r="34" spans="1:12" x14ac:dyDescent="0.2">
      <c r="A34" s="52">
        <f t="shared" si="2"/>
        <v>24</v>
      </c>
      <c r="B34" s="16">
        <v>51393.39</v>
      </c>
      <c r="C34" s="16">
        <f t="shared" si="0"/>
        <v>52421.257799999999</v>
      </c>
      <c r="D34" s="68">
        <f t="shared" si="1"/>
        <v>4368.43815</v>
      </c>
      <c r="E34" s="69">
        <f>GEW!$D$8+($D34-GEW!$D$8)*SUM(Fasering!$D$5:$D$9)</f>
        <v>3283.0034811930186</v>
      </c>
      <c r="F34" s="70">
        <f>GEW!$D$8+($D34-GEW!$D$8)*SUM(Fasering!$D$5:$D$10)</f>
        <v>3645.0863596702925</v>
      </c>
      <c r="G34" s="70">
        <f>GEW!$D$8+($D34-GEW!$D$8)*SUM(Fasering!$D$5:$D$11)</f>
        <v>4006.3552715227265</v>
      </c>
      <c r="H34" s="71">
        <f>GEW!$D$8+($D34-GEW!$D$8)*SUM(Fasering!$D$5:$D$12)</f>
        <v>4368.43815</v>
      </c>
      <c r="I34" s="72">
        <f>($K$3+E34*12*7.57%)*SUM(Fasering!$D$5:$D$9)</f>
        <v>1732.7919118377677</v>
      </c>
      <c r="J34" s="30">
        <f>($K$3+F34*12*7.57%)*SUM(Fasering!$D$5:$D$10)</f>
        <v>2427.1820774868906</v>
      </c>
      <c r="K34" s="30">
        <f>($K$3+G34*12*7.57%)*SUM(Fasering!$D$5:$D$11)</f>
        <v>3217.2744195132559</v>
      </c>
      <c r="L34" s="73">
        <f>($K$3+H34*12*7.57%)*SUM(Fasering!$D$5:$D$12)</f>
        <v>4106.6292154600005</v>
      </c>
    </row>
    <row r="35" spans="1:12" x14ac:dyDescent="0.2">
      <c r="A35" s="52">
        <f t="shared" si="2"/>
        <v>25</v>
      </c>
      <c r="B35" s="16">
        <v>51497.83</v>
      </c>
      <c r="C35" s="16">
        <f t="shared" si="0"/>
        <v>52527.786599999999</v>
      </c>
      <c r="D35" s="68">
        <f t="shared" si="1"/>
        <v>4377.3155500000003</v>
      </c>
      <c r="E35" s="69">
        <f>GEW!$D$8+($D35-GEW!$D$8)*SUM(Fasering!$D$5:$D$9)</f>
        <v>3287.9328494378424</v>
      </c>
      <c r="F35" s="70">
        <f>GEW!$D$8+($D35-GEW!$D$8)*SUM(Fasering!$D$5:$D$10)</f>
        <v>3651.3327253755024</v>
      </c>
      <c r="G35" s="70">
        <f>GEW!$D$8+($D35-GEW!$D$8)*SUM(Fasering!$D$5:$D$11)</f>
        <v>4013.9156740623407</v>
      </c>
      <c r="H35" s="71">
        <f>GEW!$D$8+($D35-GEW!$D$8)*SUM(Fasering!$D$5:$D$12)</f>
        <v>4377.3155500000012</v>
      </c>
      <c r="I35" s="72">
        <f>($K$3+E35*12*7.57%)*SUM(Fasering!$D$5:$D$9)</f>
        <v>1735.2783282437681</v>
      </c>
      <c r="J35" s="30">
        <f>($K$3+F35*12*7.57%)*SUM(Fasering!$D$5:$D$10)</f>
        <v>2431.1745887605625</v>
      </c>
      <c r="K35" s="30">
        <f>($K$3+G35*12*7.57%)*SUM(Fasering!$D$5:$D$11)</f>
        <v>3223.1234135060936</v>
      </c>
      <c r="L35" s="73">
        <f>($K$3+H35*12*7.57%)*SUM(Fasering!$D$5:$D$12)</f>
        <v>4114.6934456200024</v>
      </c>
    </row>
    <row r="36" spans="1:12" x14ac:dyDescent="0.2">
      <c r="A36" s="52">
        <f t="shared" si="2"/>
        <v>26</v>
      </c>
      <c r="B36" s="16">
        <v>51584.25</v>
      </c>
      <c r="C36" s="16">
        <f t="shared" si="0"/>
        <v>52615.934999999998</v>
      </c>
      <c r="D36" s="68">
        <f t="shared" si="1"/>
        <v>4384.6612500000001</v>
      </c>
      <c r="E36" s="69">
        <f>GEW!$D$8+($D36-GEW!$D$8)*SUM(Fasering!$D$5:$D$9)</f>
        <v>3292.0117081482749</v>
      </c>
      <c r="F36" s="70">
        <f>GEW!$D$8+($D36-GEW!$D$8)*SUM(Fasering!$D$5:$D$10)</f>
        <v>3656.5013477830494</v>
      </c>
      <c r="G36" s="70">
        <f>GEW!$D$8+($D36-GEW!$D$8)*SUM(Fasering!$D$5:$D$11)</f>
        <v>4020.1716103652266</v>
      </c>
      <c r="H36" s="71">
        <f>GEW!$D$8+($D36-GEW!$D$8)*SUM(Fasering!$D$5:$D$12)</f>
        <v>4384.661250000001</v>
      </c>
      <c r="I36" s="72">
        <f>($K$3+E36*12*7.57%)*SUM(Fasering!$D$5:$D$9)</f>
        <v>1737.3357402105098</v>
      </c>
      <c r="J36" s="30">
        <f>($K$3+F36*12*7.57%)*SUM(Fasering!$D$5:$D$10)</f>
        <v>2434.4782351055519</v>
      </c>
      <c r="K36" s="30">
        <f>($K$3+G36*12*7.57%)*SUM(Fasering!$D$5:$D$11)</f>
        <v>3227.9632264212687</v>
      </c>
      <c r="L36" s="73">
        <f>($K$3+H36*12*7.57%)*SUM(Fasering!$D$5:$D$12)</f>
        <v>4121.3662795000018</v>
      </c>
    </row>
    <row r="37" spans="1:12" x14ac:dyDescent="0.2">
      <c r="A37" s="52">
        <f t="shared" si="2"/>
        <v>27</v>
      </c>
      <c r="B37" s="16">
        <v>51675.69</v>
      </c>
      <c r="C37" s="16">
        <f t="shared" si="0"/>
        <v>52709.203800000003</v>
      </c>
      <c r="D37" s="68">
        <f t="shared" si="1"/>
        <v>4392.4336499999999</v>
      </c>
      <c r="E37" s="69">
        <f>GEW!$D$8+($D37-GEW!$D$8)*SUM(Fasering!$D$5:$D$9)</f>
        <v>3296.3275012573013</v>
      </c>
      <c r="F37" s="70">
        <f>GEW!$D$8+($D37-GEW!$D$8)*SUM(Fasering!$D$5:$D$10)</f>
        <v>3661.9702072246846</v>
      </c>
      <c r="G37" s="70">
        <f>GEW!$D$8+($D37-GEW!$D$8)*SUM(Fasering!$D$5:$D$11)</f>
        <v>4026.7909440326171</v>
      </c>
      <c r="H37" s="71">
        <f>GEW!$D$8+($D37-GEW!$D$8)*SUM(Fasering!$D$5:$D$12)</f>
        <v>4392.4336500000009</v>
      </c>
      <c r="I37" s="72">
        <f>($K$3+E37*12*7.57%)*SUM(Fasering!$D$5:$D$9)</f>
        <v>1739.5126639577784</v>
      </c>
      <c r="J37" s="30">
        <f>($K$3+F37*12*7.57%)*SUM(Fasering!$D$5:$D$10)</f>
        <v>2437.9737849989315</v>
      </c>
      <c r="K37" s="30">
        <f>($K$3+G37*12*7.57%)*SUM(Fasering!$D$5:$D$11)</f>
        <v>3233.0841763514204</v>
      </c>
      <c r="L37" s="73">
        <f>($K$3+H37*12*7.57%)*SUM(Fasering!$D$5:$D$12)</f>
        <v>4128.4267276600021</v>
      </c>
    </row>
    <row r="38" spans="1:12" x14ac:dyDescent="0.2">
      <c r="A38" s="52">
        <f t="shared" si="2"/>
        <v>28</v>
      </c>
      <c r="B38" s="16">
        <v>51749.88</v>
      </c>
      <c r="C38" s="16">
        <f t="shared" si="0"/>
        <v>52784.8776</v>
      </c>
      <c r="D38" s="68">
        <f t="shared" si="1"/>
        <v>4398.7398000000003</v>
      </c>
      <c r="E38" s="69">
        <f>GEW!$D$8+($D38-GEW!$D$8)*SUM(Fasering!$D$5:$D$9)</f>
        <v>3299.8291273592108</v>
      </c>
      <c r="F38" s="70">
        <f>GEW!$D$8+($D38-GEW!$D$8)*SUM(Fasering!$D$5:$D$10)</f>
        <v>3666.4073756627304</v>
      </c>
      <c r="G38" s="70">
        <f>GEW!$D$8+($D38-GEW!$D$8)*SUM(Fasering!$D$5:$D$11)</f>
        <v>4032.1615516964812</v>
      </c>
      <c r="H38" s="71">
        <f>GEW!$D$8+($D38-GEW!$D$8)*SUM(Fasering!$D$5:$D$12)</f>
        <v>4398.7398000000012</v>
      </c>
      <c r="I38" s="72">
        <f>($K$3+E38*12*7.57%)*SUM(Fasering!$D$5:$D$9)</f>
        <v>1741.2789147540361</v>
      </c>
      <c r="J38" s="30">
        <f>($K$3+F38*12*7.57%)*SUM(Fasering!$D$5:$D$10)</f>
        <v>2440.8099053684614</v>
      </c>
      <c r="K38" s="30">
        <f>($K$3+G38*12*7.57%)*SUM(Fasering!$D$5:$D$11)</f>
        <v>3237.2390678137772</v>
      </c>
      <c r="L38" s="73">
        <f>($K$3+H38*12*7.57%)*SUM(Fasering!$D$5:$D$12)</f>
        <v>4134.1552343200019</v>
      </c>
    </row>
    <row r="39" spans="1:12" x14ac:dyDescent="0.2">
      <c r="A39" s="52">
        <f t="shared" si="2"/>
        <v>29</v>
      </c>
      <c r="B39" s="16">
        <v>51818.58</v>
      </c>
      <c r="C39" s="16">
        <f t="shared" si="0"/>
        <v>52854.9516</v>
      </c>
      <c r="D39" s="68">
        <f t="shared" si="1"/>
        <v>4404.5793000000003</v>
      </c>
      <c r="E39" s="69">
        <f>GEW!$D$8+($D39-GEW!$D$8)*SUM(Fasering!$D$5:$D$9)</f>
        <v>3303.0716359614644</v>
      </c>
      <c r="F39" s="70">
        <f>GEW!$D$8+($D39-GEW!$D$8)*SUM(Fasering!$D$5:$D$10)</f>
        <v>3670.5161972248516</v>
      </c>
      <c r="G39" s="70">
        <f>GEW!$D$8+($D39-GEW!$D$8)*SUM(Fasering!$D$5:$D$11)</f>
        <v>4037.1347387366141</v>
      </c>
      <c r="H39" s="71">
        <f>GEW!$D$8+($D39-GEW!$D$8)*SUM(Fasering!$D$5:$D$12)</f>
        <v>4404.5793000000012</v>
      </c>
      <c r="I39" s="72">
        <f>($K$3+E39*12*7.57%)*SUM(Fasering!$D$5:$D$9)</f>
        <v>1742.9144644197986</v>
      </c>
      <c r="J39" s="30">
        <f>($K$3+F39*12*7.57%)*SUM(Fasering!$D$5:$D$10)</f>
        <v>2443.4361551243137</v>
      </c>
      <c r="K39" s="30">
        <f>($K$3+G39*12*7.57%)*SUM(Fasering!$D$5:$D$11)</f>
        <v>3241.0865006681233</v>
      </c>
      <c r="L39" s="73">
        <f>($K$3+H39*12*7.57%)*SUM(Fasering!$D$5:$D$12)</f>
        <v>4139.4598361200024</v>
      </c>
    </row>
    <row r="40" spans="1:12" x14ac:dyDescent="0.2">
      <c r="A40" s="52">
        <f t="shared" si="2"/>
        <v>30</v>
      </c>
      <c r="B40" s="16">
        <v>51882.27</v>
      </c>
      <c r="C40" s="16">
        <f t="shared" si="0"/>
        <v>52919.915399999998</v>
      </c>
      <c r="D40" s="68">
        <f t="shared" si="1"/>
        <v>4409.9929499999998</v>
      </c>
      <c r="E40" s="69">
        <f>GEW!$D$8+($D40-GEW!$D$8)*SUM(Fasering!$D$5:$D$9)</f>
        <v>3306.077682145999</v>
      </c>
      <c r="F40" s="70">
        <f>GEW!$D$8+($D40-GEW!$D$8)*SUM(Fasering!$D$5:$D$10)</f>
        <v>3674.325379834625</v>
      </c>
      <c r="G40" s="70">
        <f>GEW!$D$8+($D40-GEW!$D$8)*SUM(Fasering!$D$5:$D$11)</f>
        <v>4041.7452523113739</v>
      </c>
      <c r="H40" s="71">
        <f>GEW!$D$8+($D40-GEW!$D$8)*SUM(Fasering!$D$5:$D$12)</f>
        <v>4409.9929499999998</v>
      </c>
      <c r="I40" s="72">
        <f>($K$3+E40*12*7.57%)*SUM(Fasering!$D$5:$D$9)</f>
        <v>1744.430740376311</v>
      </c>
      <c r="J40" s="30">
        <f>($K$3+F40*12*7.57%)*SUM(Fasering!$D$5:$D$10)</f>
        <v>2445.8708836097612</v>
      </c>
      <c r="K40" s="30">
        <f>($K$3+G40*12*7.57%)*SUM(Fasering!$D$5:$D$11)</f>
        <v>3244.6533565413879</v>
      </c>
      <c r="L40" s="73">
        <f>($K$3+H40*12*7.57%)*SUM(Fasering!$D$5:$D$12)</f>
        <v>4144.3775957800008</v>
      </c>
    </row>
    <row r="41" spans="1:12" x14ac:dyDescent="0.2">
      <c r="A41" s="52">
        <f t="shared" si="2"/>
        <v>31</v>
      </c>
      <c r="B41" s="16">
        <v>51941.21</v>
      </c>
      <c r="C41" s="16">
        <f t="shared" si="0"/>
        <v>52980.034200000002</v>
      </c>
      <c r="D41" s="68">
        <f t="shared" si="1"/>
        <v>4415.0028500000008</v>
      </c>
      <c r="E41" s="69">
        <f>GEW!$D$8+($D41-GEW!$D$8)*SUM(Fasering!$D$5:$D$9)</f>
        <v>3308.8595374155311</v>
      </c>
      <c r="F41" s="70">
        <f>GEW!$D$8+($D41-GEW!$D$8)*SUM(Fasering!$D$5:$D$10)</f>
        <v>3677.8504736173245</v>
      </c>
      <c r="G41" s="70">
        <f>GEW!$D$8+($D41-GEW!$D$8)*SUM(Fasering!$D$5:$D$11)</f>
        <v>4046.0119137982078</v>
      </c>
      <c r="H41" s="71">
        <f>GEW!$D$8+($D41-GEW!$D$8)*SUM(Fasering!$D$5:$D$12)</f>
        <v>4415.0028500000008</v>
      </c>
      <c r="I41" s="72">
        <f>($K$3+E41*12*7.57%)*SUM(Fasering!$D$5:$D$9)</f>
        <v>1745.8339324767485</v>
      </c>
      <c r="J41" s="30">
        <f>($K$3+F41*12*7.57%)*SUM(Fasering!$D$5:$D$10)</f>
        <v>2448.1240300524105</v>
      </c>
      <c r="K41" s="30">
        <f>($K$3+G41*12*7.57%)*SUM(Fasering!$D$5:$D$11)</f>
        <v>3247.9541963148263</v>
      </c>
      <c r="L41" s="73">
        <f>($K$3+H41*12*7.57%)*SUM(Fasering!$D$5:$D$12)</f>
        <v>4148.9285889400016</v>
      </c>
    </row>
    <row r="42" spans="1:12" x14ac:dyDescent="0.2">
      <c r="A42" s="52">
        <f t="shared" si="2"/>
        <v>32</v>
      </c>
      <c r="B42" s="16">
        <v>51995.81</v>
      </c>
      <c r="C42" s="16">
        <f t="shared" si="0"/>
        <v>53035.726199999997</v>
      </c>
      <c r="D42" s="68">
        <f t="shared" si="1"/>
        <v>4419.6438499999995</v>
      </c>
      <c r="E42" s="69">
        <f>GEW!$D$8+($D42-GEW!$D$8)*SUM(Fasering!$D$5:$D$9)</f>
        <v>3311.4365529858806</v>
      </c>
      <c r="F42" s="70">
        <f>GEW!$D$8+($D42-GEW!$D$8)*SUM(Fasering!$D$5:$D$10)</f>
        <v>3681.1159999243368</v>
      </c>
      <c r="G42" s="70">
        <f>GEW!$D$8+($D42-GEW!$D$8)*SUM(Fasering!$D$5:$D$11)</f>
        <v>4049.9644030615436</v>
      </c>
      <c r="H42" s="71">
        <f>GEW!$D$8+($D42-GEW!$D$8)*SUM(Fasering!$D$5:$D$12)</f>
        <v>4419.6438500000004</v>
      </c>
      <c r="I42" s="72">
        <f>($K$3+E42*12*7.57%)*SUM(Fasering!$D$5:$D$9)</f>
        <v>1747.1338016434238</v>
      </c>
      <c r="J42" s="30">
        <f>($K$3+F42*12*7.57%)*SUM(Fasering!$D$5:$D$10)</f>
        <v>2450.2112678496374</v>
      </c>
      <c r="K42" s="30">
        <f>($K$3+G42*12*7.57%)*SUM(Fasering!$D$5:$D$11)</f>
        <v>3251.0119813781043</v>
      </c>
      <c r="L42" s="73">
        <f>($K$3+H42*12*7.57%)*SUM(Fasering!$D$5:$D$12)</f>
        <v>4153.1444733400012</v>
      </c>
    </row>
    <row r="43" spans="1:12" x14ac:dyDescent="0.2">
      <c r="A43" s="52">
        <f t="shared" si="2"/>
        <v>33</v>
      </c>
      <c r="B43" s="16">
        <v>52046.35</v>
      </c>
      <c r="C43" s="16">
        <f t="shared" si="0"/>
        <v>53087.277000000002</v>
      </c>
      <c r="D43" s="68">
        <f t="shared" si="1"/>
        <v>4423.9397499999995</v>
      </c>
      <c r="E43" s="69">
        <f>GEW!$D$8+($D43-GEW!$D$8)*SUM(Fasering!$D$5:$D$9)</f>
        <v>3313.8219443215121</v>
      </c>
      <c r="F43" s="70">
        <f>GEW!$D$8+($D43-GEW!$D$8)*SUM(Fasering!$D$5:$D$10)</f>
        <v>3684.1387050444182</v>
      </c>
      <c r="G43" s="70">
        <f>GEW!$D$8+($D43-GEW!$D$8)*SUM(Fasering!$D$5:$D$11)</f>
        <v>4053.6229892770939</v>
      </c>
      <c r="H43" s="71">
        <f>GEW!$D$8+($D43-GEW!$D$8)*SUM(Fasering!$D$5:$D$12)</f>
        <v>4423.9397499999995</v>
      </c>
      <c r="I43" s="72">
        <f>($K$3+E43*12*7.57%)*SUM(Fasering!$D$5:$D$9)</f>
        <v>1748.3370138720647</v>
      </c>
      <c r="J43" s="30">
        <f>($K$3+F43*12*7.57%)*SUM(Fasering!$D$5:$D$10)</f>
        <v>2452.1433007850201</v>
      </c>
      <c r="K43" s="30">
        <f>($K$3+G43*12*7.57%)*SUM(Fasering!$D$5:$D$11)</f>
        <v>3253.8423926802684</v>
      </c>
      <c r="L43" s="73">
        <f>($K$3+H43*12*7.57%)*SUM(Fasering!$D$5:$D$12)</f>
        <v>4157.0468689000008</v>
      </c>
    </row>
    <row r="44" spans="1:12" x14ac:dyDescent="0.2">
      <c r="A44" s="52">
        <f t="shared" si="2"/>
        <v>34</v>
      </c>
      <c r="B44" s="16">
        <v>52093.18</v>
      </c>
      <c r="C44" s="16">
        <f t="shared" si="0"/>
        <v>53135.043600000005</v>
      </c>
      <c r="D44" s="68">
        <f t="shared" si="1"/>
        <v>4427.9202999999998</v>
      </c>
      <c r="E44" s="69">
        <f>GEW!$D$8+($D44-GEW!$D$8)*SUM(Fasering!$D$5:$D$9)</f>
        <v>3316.032230753005</v>
      </c>
      <c r="F44" s="70">
        <f>GEW!$D$8+($D44-GEW!$D$8)*SUM(Fasering!$D$5:$D$10)</f>
        <v>3686.9395218385107</v>
      </c>
      <c r="G44" s="70">
        <f>GEW!$D$8+($D44-GEW!$D$8)*SUM(Fasering!$D$5:$D$11)</f>
        <v>4057.0130089144945</v>
      </c>
      <c r="H44" s="71">
        <f>GEW!$D$8+($D44-GEW!$D$8)*SUM(Fasering!$D$5:$D$12)</f>
        <v>4427.9202999999998</v>
      </c>
      <c r="I44" s="72">
        <f>($K$3+E44*12*7.57%)*SUM(Fasering!$D$5:$D$9)</f>
        <v>1749.4519016573295</v>
      </c>
      <c r="J44" s="30">
        <f>($K$3+F44*12*7.57%)*SUM(Fasering!$D$5:$D$10)</f>
        <v>2453.9335085880275</v>
      </c>
      <c r="K44" s="30">
        <f>($K$3+G44*12*7.57%)*SUM(Fasering!$D$5:$D$11)</f>
        <v>3256.4650314076193</v>
      </c>
      <c r="L44" s="73">
        <f>($K$3+H44*12*7.57%)*SUM(Fasering!$D$5:$D$12)</f>
        <v>4160.6628005200009</v>
      </c>
    </row>
    <row r="45" spans="1:12" x14ac:dyDescent="0.2">
      <c r="A45" s="52">
        <f t="shared" si="2"/>
        <v>35</v>
      </c>
      <c r="B45" s="16">
        <v>52136.5</v>
      </c>
      <c r="C45" s="16">
        <f t="shared" si="0"/>
        <v>53179.23</v>
      </c>
      <c r="D45" s="68">
        <f t="shared" si="1"/>
        <v>4431.6025</v>
      </c>
      <c r="E45" s="69">
        <f>GEW!$D$8+($D45-GEW!$D$8)*SUM(Fasering!$D$5:$D$9)</f>
        <v>3318.0768518978321</v>
      </c>
      <c r="F45" s="70">
        <f>GEW!$D$8+($D45-GEW!$D$8)*SUM(Fasering!$D$5:$D$10)</f>
        <v>3689.5304119414377</v>
      </c>
      <c r="G45" s="70">
        <f>GEW!$D$8+($D45-GEW!$D$8)*SUM(Fasering!$D$5:$D$11)</f>
        <v>4060.1489399563952</v>
      </c>
      <c r="H45" s="71">
        <f>GEW!$D$8+($D45-GEW!$D$8)*SUM(Fasering!$D$5:$D$12)</f>
        <v>4431.6025000000009</v>
      </c>
      <c r="I45" s="72">
        <f>($K$3+E45*12*7.57%)*SUM(Fasering!$D$5:$D$9)</f>
        <v>1750.4832264247354</v>
      </c>
      <c r="J45" s="30">
        <f>($K$3+F45*12*7.57%)*SUM(Fasering!$D$5:$D$10)</f>
        <v>2455.5895368183556</v>
      </c>
      <c r="K45" s="30">
        <f>($K$3+G45*12*7.57%)*SUM(Fasering!$D$5:$D$11)</f>
        <v>3258.8910982380457</v>
      </c>
      <c r="L45" s="73">
        <f>($K$3+H45*12*7.57%)*SUM(Fasering!$D$5:$D$12)</f>
        <v>4164.007711000002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46</v>
      </c>
      <c r="B1" s="1" t="s">
        <v>85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36479.81</v>
      </c>
      <c r="C10" s="16">
        <f t="shared" ref="C10:C45" si="0">B10*$D$3</f>
        <v>37209.406199999998</v>
      </c>
      <c r="D10" s="68">
        <f t="shared" ref="D10:D45" si="1">B10/12*$D$3</f>
        <v>3100.7838499999998</v>
      </c>
      <c r="E10" s="69">
        <f>GEW!$D$8+($D10-GEW!$D$8)*SUM(Fasering!$D$5:$D$9)</f>
        <v>2579.1110293677229</v>
      </c>
      <c r="F10" s="70">
        <f>GEW!$D$8+($D10-GEW!$D$8)*SUM(Fasering!$D$5:$D$10)</f>
        <v>2753.1323702610484</v>
      </c>
      <c r="G10" s="70">
        <f>GEW!$D$8+($D10-GEW!$D$8)*SUM(Fasering!$D$5:$D$11)</f>
        <v>2926.7625091066748</v>
      </c>
      <c r="H10" s="71">
        <f>GEW!$D$8+($D10-GEW!$D$8)*SUM(Fasering!$D$5:$D$12)</f>
        <v>3100.7838499999998</v>
      </c>
      <c r="I10" s="72">
        <f>($K$3+E10*12*7.57%)*SUM(Fasering!$D$5:$D$9)</f>
        <v>1377.7424098825807</v>
      </c>
      <c r="J10" s="30">
        <f>($K$3+F10*12*7.57%)*SUM(Fasering!$D$5:$D$10)</f>
        <v>1857.0687465714882</v>
      </c>
      <c r="K10" s="30">
        <f>($K$3+G10*12*7.57%)*SUM(Fasering!$D$5:$D$11)</f>
        <v>2382.063390868173</v>
      </c>
      <c r="L10" s="73">
        <f>($K$3+H10*12*7.57%)*SUM(Fasering!$D$5:$D$12)</f>
        <v>2955.0920493400004</v>
      </c>
    </row>
    <row r="11" spans="1:12" x14ac:dyDescent="0.2">
      <c r="A11" s="52">
        <f t="shared" ref="A11:A45" si="2">+A10+1</f>
        <v>1</v>
      </c>
      <c r="B11" s="16">
        <v>37572.58</v>
      </c>
      <c r="C11" s="16">
        <f t="shared" si="0"/>
        <v>38324.031600000002</v>
      </c>
      <c r="D11" s="68">
        <f t="shared" si="1"/>
        <v>3193.6693000000005</v>
      </c>
      <c r="E11" s="69">
        <f>GEW!$D$8+($D11-GEW!$D$8)*SUM(Fasering!$D$5:$D$9)</f>
        <v>2630.6876833019987</v>
      </c>
      <c r="F11" s="70">
        <f>GEW!$D$8+($D11-GEW!$D$8)*SUM(Fasering!$D$5:$D$10)</f>
        <v>2818.4889486953844</v>
      </c>
      <c r="G11" s="70">
        <f>GEW!$D$8+($D11-GEW!$D$8)*SUM(Fasering!$D$5:$D$11)</f>
        <v>3005.8680346066149</v>
      </c>
      <c r="H11" s="71">
        <f>GEW!$D$8+($D11-GEW!$D$8)*SUM(Fasering!$D$5:$D$12)</f>
        <v>3193.6693000000005</v>
      </c>
      <c r="I11" s="72">
        <f>($K$3+E11*12*7.57%)*SUM(Fasering!$D$5:$D$9)</f>
        <v>1403.7581247043454</v>
      </c>
      <c r="J11" s="30">
        <f>($K$3+F11*12*7.57%)*SUM(Fasering!$D$5:$D$10)</f>
        <v>1898.8429379208778</v>
      </c>
      <c r="K11" s="30">
        <f>($K$3+G11*12*7.57%)*SUM(Fasering!$D$5:$D$11)</f>
        <v>2443.2622147436273</v>
      </c>
      <c r="L11" s="73">
        <f>($K$3+H11*12*7.57%)*SUM(Fasering!$D$5:$D$12)</f>
        <v>3039.469192120001</v>
      </c>
    </row>
    <row r="12" spans="1:12" x14ac:dyDescent="0.2">
      <c r="A12" s="52">
        <f t="shared" si="2"/>
        <v>2</v>
      </c>
      <c r="B12" s="16">
        <v>38665.86</v>
      </c>
      <c r="C12" s="16">
        <f t="shared" si="0"/>
        <v>39439.177199999998</v>
      </c>
      <c r="D12" s="68">
        <f t="shared" si="1"/>
        <v>3286.5981000000002</v>
      </c>
      <c r="E12" s="69">
        <f>GEW!$D$8+($D12-GEW!$D$8)*SUM(Fasering!$D$5:$D$9)</f>
        <v>2682.2884082608316</v>
      </c>
      <c r="F12" s="70">
        <f>GEW!$D$8+($D12-GEW!$D$8)*SUM(Fasering!$D$5:$D$10)</f>
        <v>2883.8760292985216</v>
      </c>
      <c r="G12" s="70">
        <f>GEW!$D$8+($D12-GEW!$D$8)*SUM(Fasering!$D$5:$D$11)</f>
        <v>3085.0104789623106</v>
      </c>
      <c r="H12" s="71">
        <f>GEW!$D$8+($D12-GEW!$D$8)*SUM(Fasering!$D$5:$D$12)</f>
        <v>3286.5981000000002</v>
      </c>
      <c r="I12" s="72">
        <f>($K$3+E12*12*7.57%)*SUM(Fasering!$D$5:$D$9)</f>
        <v>1429.7859811611829</v>
      </c>
      <c r="J12" s="30">
        <f>($K$3+F12*12*7.57%)*SUM(Fasering!$D$5:$D$10)</f>
        <v>1940.6366254474938</v>
      </c>
      <c r="K12" s="30">
        <f>($K$3+G12*12*7.57%)*SUM(Fasering!$D$5:$D$11)</f>
        <v>2504.4896003476929</v>
      </c>
      <c r="L12" s="73">
        <f>($K$3+H12*12*7.57%)*SUM(Fasering!$D$5:$D$12)</f>
        <v>3123.8857140400014</v>
      </c>
    </row>
    <row r="13" spans="1:12" x14ac:dyDescent="0.2">
      <c r="A13" s="52">
        <f t="shared" si="2"/>
        <v>3</v>
      </c>
      <c r="B13" s="16">
        <v>39759.15</v>
      </c>
      <c r="C13" s="16">
        <f t="shared" si="0"/>
        <v>40554.332999999999</v>
      </c>
      <c r="D13" s="68">
        <f t="shared" si="1"/>
        <v>3379.5277500000002</v>
      </c>
      <c r="E13" s="69">
        <f>GEW!$D$8+($D13-GEW!$D$8)*SUM(Fasering!$D$5:$D$9)</f>
        <v>2733.8896052005389</v>
      </c>
      <c r="F13" s="70">
        <f>GEW!$D$8+($D13-GEW!$D$8)*SUM(Fasering!$D$5:$D$10)</f>
        <v>2949.2637079834003</v>
      </c>
      <c r="G13" s="70">
        <f>GEW!$D$8+($D13-GEW!$D$8)*SUM(Fasering!$D$5:$D$11)</f>
        <v>3164.1536472171392</v>
      </c>
      <c r="H13" s="71">
        <f>GEW!$D$8+($D13-GEW!$D$8)*SUM(Fasering!$D$5:$D$12)</f>
        <v>3379.5277500000002</v>
      </c>
      <c r="I13" s="72">
        <f>($K$3+E13*12*7.57%)*SUM(Fasering!$D$5:$D$9)</f>
        <v>1455.8140756892965</v>
      </c>
      <c r="J13" s="30">
        <f>($K$3+F13*12*7.57%)*SUM(Fasering!$D$5:$D$10)</f>
        <v>1982.4306952520944</v>
      </c>
      <c r="K13" s="30">
        <f>($K$3+G13*12*7.57%)*SUM(Fasering!$D$5:$D$11)</f>
        <v>2565.7175459856544</v>
      </c>
      <c r="L13" s="73">
        <f>($K$3+H13*12*7.57%)*SUM(Fasering!$D$5:$D$12)</f>
        <v>3208.3030081000011</v>
      </c>
    </row>
    <row r="14" spans="1:12" x14ac:dyDescent="0.2">
      <c r="A14" s="52">
        <f t="shared" si="2"/>
        <v>4</v>
      </c>
      <c r="B14" s="16">
        <v>41084.620000000003</v>
      </c>
      <c r="C14" s="16">
        <f t="shared" si="0"/>
        <v>41906.312400000003</v>
      </c>
      <c r="D14" s="68">
        <f t="shared" si="1"/>
        <v>3492.1927000000005</v>
      </c>
      <c r="E14" s="69">
        <f>GEW!$D$8+($D14-GEW!$D$8)*SUM(Fasering!$D$5:$D$9)</f>
        <v>2796.449254065592</v>
      </c>
      <c r="F14" s="70">
        <f>GEW!$D$8+($D14-GEW!$D$8)*SUM(Fasering!$D$5:$D$10)</f>
        <v>3028.537648535721</v>
      </c>
      <c r="G14" s="70">
        <f>GEW!$D$8+($D14-GEW!$D$8)*SUM(Fasering!$D$5:$D$11)</f>
        <v>3260.1043055298724</v>
      </c>
      <c r="H14" s="71">
        <f>GEW!$D$8+($D14-GEW!$D$8)*SUM(Fasering!$D$5:$D$12)</f>
        <v>3492.192700000001</v>
      </c>
      <c r="I14" s="72">
        <f>($K$3+E14*12*7.57%)*SUM(Fasering!$D$5:$D$9)</f>
        <v>1487.3697091023701</v>
      </c>
      <c r="J14" s="30">
        <f>($K$3+F14*12*7.57%)*SUM(Fasering!$D$5:$D$10)</f>
        <v>2033.100495308717</v>
      </c>
      <c r="K14" s="30">
        <f>($K$3+G14*12*7.57%)*SUM(Fasering!$D$5:$D$11)</f>
        <v>2639.9483585831799</v>
      </c>
      <c r="L14" s="73">
        <f>($K$3+H14*12*7.57%)*SUM(Fasering!$D$5:$D$12)</f>
        <v>3310.647848680002</v>
      </c>
    </row>
    <row r="15" spans="1:12" x14ac:dyDescent="0.2">
      <c r="A15" s="52">
        <f t="shared" si="2"/>
        <v>5</v>
      </c>
      <c r="B15" s="16">
        <v>42763.82</v>
      </c>
      <c r="C15" s="16">
        <f t="shared" si="0"/>
        <v>43619.096400000002</v>
      </c>
      <c r="D15" s="68">
        <f t="shared" si="1"/>
        <v>3634.9247</v>
      </c>
      <c r="E15" s="69">
        <f>GEW!$D$8+($D15-GEW!$D$8)*SUM(Fasering!$D$5:$D$9)</f>
        <v>2875.7042823756983</v>
      </c>
      <c r="F15" s="70">
        <f>GEW!$D$8+($D15-GEW!$D$8)*SUM(Fasering!$D$5:$D$10)</f>
        <v>3128.9675345199039</v>
      </c>
      <c r="G15" s="70">
        <f>GEW!$D$8+($D15-GEW!$D$8)*SUM(Fasering!$D$5:$D$11)</f>
        <v>3381.6614478557944</v>
      </c>
      <c r="H15" s="71">
        <f>GEW!$D$8+($D15-GEW!$D$8)*SUM(Fasering!$D$5:$D$12)</f>
        <v>3634.9247000000005</v>
      </c>
      <c r="I15" s="72">
        <f>($K$3+E15*12*7.57%)*SUM(Fasering!$D$5:$D$9)</f>
        <v>1527.3466377595503</v>
      </c>
      <c r="J15" s="30">
        <f>($K$3+F15*12*7.57%)*SUM(Fasering!$D$5:$D$10)</f>
        <v>2097.2926145230936</v>
      </c>
      <c r="K15" s="30">
        <f>($K$3+G15*12*7.57%)*SUM(Fasering!$D$5:$D$11)</f>
        <v>2733.9892501263785</v>
      </c>
      <c r="L15" s="73">
        <f>($K$3+H15*12*7.57%)*SUM(Fasering!$D$5:$D$12)</f>
        <v>3440.3055974800018</v>
      </c>
    </row>
    <row r="16" spans="1:12" x14ac:dyDescent="0.2">
      <c r="A16" s="52">
        <f t="shared" si="2"/>
        <v>6</v>
      </c>
      <c r="B16" s="16">
        <v>42763.82</v>
      </c>
      <c r="C16" s="16">
        <f t="shared" si="0"/>
        <v>43619.096400000002</v>
      </c>
      <c r="D16" s="68">
        <f t="shared" si="1"/>
        <v>3634.9247</v>
      </c>
      <c r="E16" s="69">
        <f>GEW!$D$8+($D16-GEW!$D$8)*SUM(Fasering!$D$5:$D$9)</f>
        <v>2875.7042823756983</v>
      </c>
      <c r="F16" s="70">
        <f>GEW!$D$8+($D16-GEW!$D$8)*SUM(Fasering!$D$5:$D$10)</f>
        <v>3128.9675345199039</v>
      </c>
      <c r="G16" s="70">
        <f>GEW!$D$8+($D16-GEW!$D$8)*SUM(Fasering!$D$5:$D$11)</f>
        <v>3381.6614478557944</v>
      </c>
      <c r="H16" s="71">
        <f>GEW!$D$8+($D16-GEW!$D$8)*SUM(Fasering!$D$5:$D$12)</f>
        <v>3634.9247000000005</v>
      </c>
      <c r="I16" s="72">
        <f>($K$3+E16*12*7.57%)*SUM(Fasering!$D$5:$D$9)</f>
        <v>1527.3466377595503</v>
      </c>
      <c r="J16" s="30">
        <f>($K$3+F16*12*7.57%)*SUM(Fasering!$D$5:$D$10)</f>
        <v>2097.2926145230936</v>
      </c>
      <c r="K16" s="30">
        <f>($K$3+G16*12*7.57%)*SUM(Fasering!$D$5:$D$11)</f>
        <v>2733.9892501263785</v>
      </c>
      <c r="L16" s="73">
        <f>($K$3+H16*12*7.57%)*SUM(Fasering!$D$5:$D$12)</f>
        <v>3440.3055974800018</v>
      </c>
    </row>
    <row r="17" spans="1:12" x14ac:dyDescent="0.2">
      <c r="A17" s="52">
        <f t="shared" si="2"/>
        <v>7</v>
      </c>
      <c r="B17" s="16">
        <v>44442.45</v>
      </c>
      <c r="C17" s="16">
        <f t="shared" si="0"/>
        <v>45331.298999999999</v>
      </c>
      <c r="D17" s="68">
        <f t="shared" si="1"/>
        <v>3777.6082499999998</v>
      </c>
      <c r="E17" s="69">
        <f>GEW!$D$8+($D17-GEW!$D$8)*SUM(Fasering!$D$5:$D$9)</f>
        <v>2954.9324077760039</v>
      </c>
      <c r="F17" s="70">
        <f>GEW!$D$8+($D17-GEW!$D$8)*SUM(Fasering!$D$5:$D$10)</f>
        <v>3229.3633298448385</v>
      </c>
      <c r="G17" s="70">
        <f>GEW!$D$8+($D17-GEW!$D$8)*SUM(Fasering!$D$5:$D$11)</f>
        <v>3503.1773279311656</v>
      </c>
      <c r="H17" s="71">
        <f>GEW!$D$8+($D17-GEW!$D$8)*SUM(Fasering!$D$5:$D$12)</f>
        <v>3777.6082500000002</v>
      </c>
      <c r="I17" s="72">
        <f>($K$3+E17*12*7.57%)*SUM(Fasering!$D$5:$D$9)</f>
        <v>1567.3099963540012</v>
      </c>
      <c r="J17" s="30">
        <f>($K$3+F17*12*7.57%)*SUM(Fasering!$D$5:$D$10)</f>
        <v>2161.4629438923339</v>
      </c>
      <c r="K17" s="30">
        <f>($K$3+G17*12*7.57%)*SUM(Fasering!$D$5:$D$11)</f>
        <v>2827.9982197375984</v>
      </c>
      <c r="L17" s="73">
        <f>($K$3+H17*12*7.57%)*SUM(Fasering!$D$5:$D$12)</f>
        <v>3569.9193343000011</v>
      </c>
    </row>
    <row r="18" spans="1:12" x14ac:dyDescent="0.2">
      <c r="A18" s="52">
        <f t="shared" si="2"/>
        <v>8</v>
      </c>
      <c r="B18" s="16">
        <v>44442.45</v>
      </c>
      <c r="C18" s="16">
        <f t="shared" si="0"/>
        <v>45331.298999999999</v>
      </c>
      <c r="D18" s="68">
        <f t="shared" si="1"/>
        <v>3777.6082499999998</v>
      </c>
      <c r="E18" s="69">
        <f>GEW!$D$8+($D18-GEW!$D$8)*SUM(Fasering!$D$5:$D$9)</f>
        <v>2954.9324077760039</v>
      </c>
      <c r="F18" s="70">
        <f>GEW!$D$8+($D18-GEW!$D$8)*SUM(Fasering!$D$5:$D$10)</f>
        <v>3229.3633298448385</v>
      </c>
      <c r="G18" s="70">
        <f>GEW!$D$8+($D18-GEW!$D$8)*SUM(Fasering!$D$5:$D$11)</f>
        <v>3503.1773279311656</v>
      </c>
      <c r="H18" s="71">
        <f>GEW!$D$8+($D18-GEW!$D$8)*SUM(Fasering!$D$5:$D$12)</f>
        <v>3777.6082500000002</v>
      </c>
      <c r="I18" s="72">
        <f>($K$3+E18*12*7.57%)*SUM(Fasering!$D$5:$D$9)</f>
        <v>1567.3099963540012</v>
      </c>
      <c r="J18" s="30">
        <f>($K$3+F18*12*7.57%)*SUM(Fasering!$D$5:$D$10)</f>
        <v>2161.4629438923339</v>
      </c>
      <c r="K18" s="30">
        <f>($K$3+G18*12*7.57%)*SUM(Fasering!$D$5:$D$11)</f>
        <v>2827.9982197375984</v>
      </c>
      <c r="L18" s="73">
        <f>($K$3+H18*12*7.57%)*SUM(Fasering!$D$5:$D$12)</f>
        <v>3569.9193343000011</v>
      </c>
    </row>
    <row r="19" spans="1:12" x14ac:dyDescent="0.2">
      <c r="A19" s="52">
        <f t="shared" si="2"/>
        <v>9</v>
      </c>
      <c r="B19" s="16">
        <v>46121.13</v>
      </c>
      <c r="C19" s="16">
        <f t="shared" si="0"/>
        <v>47043.552599999995</v>
      </c>
      <c r="D19" s="68">
        <f t="shared" si="1"/>
        <v>3920.2960499999999</v>
      </c>
      <c r="E19" s="69">
        <f>GEW!$D$8+($D19-GEW!$D$8)*SUM(Fasering!$D$5:$D$9)</f>
        <v>3034.1628930806783</v>
      </c>
      <c r="F19" s="70">
        <f>GEW!$D$8+($D19-GEW!$D$8)*SUM(Fasering!$D$5:$D$10)</f>
        <v>3329.7621155784796</v>
      </c>
      <c r="G19" s="70">
        <f>GEW!$D$8+($D19-GEW!$D$8)*SUM(Fasering!$D$5:$D$11)</f>
        <v>3624.6968275021991</v>
      </c>
      <c r="H19" s="71">
        <f>GEW!$D$8+($D19-GEW!$D$8)*SUM(Fasering!$D$5:$D$12)</f>
        <v>3920.2960500000004</v>
      </c>
      <c r="I19" s="72">
        <f>($K$3+E19*12*7.57%)*SUM(Fasering!$D$5:$D$9)</f>
        <v>1607.2745453048319</v>
      </c>
      <c r="J19" s="30">
        <f>($K$3+F19*12*7.57%)*SUM(Fasering!$D$5:$D$10)</f>
        <v>2225.635184651499</v>
      </c>
      <c r="K19" s="30">
        <f>($K$3+G19*12*7.57%)*SUM(Fasering!$D$5:$D$11)</f>
        <v>2922.0099895182898</v>
      </c>
      <c r="L19" s="73">
        <f>($K$3+H19*12*7.57%)*SUM(Fasering!$D$5:$D$12)</f>
        <v>3699.5369318200014</v>
      </c>
    </row>
    <row r="20" spans="1:12" x14ac:dyDescent="0.2">
      <c r="A20" s="52">
        <f t="shared" si="2"/>
        <v>10</v>
      </c>
      <c r="B20" s="16">
        <v>46234.51</v>
      </c>
      <c r="C20" s="16">
        <f t="shared" si="0"/>
        <v>47159.200199999999</v>
      </c>
      <c r="D20" s="68">
        <f t="shared" si="1"/>
        <v>3929.9333500000002</v>
      </c>
      <c r="E20" s="69">
        <f>GEW!$D$8+($D20-GEW!$D$8)*SUM(Fasering!$D$5:$D$9)</f>
        <v>3039.5142122265815</v>
      </c>
      <c r="F20" s="70">
        <f>GEW!$D$8+($D20-GEW!$D$8)*SUM(Fasering!$D$5:$D$10)</f>
        <v>3336.5431663603322</v>
      </c>
      <c r="G20" s="70">
        <f>GEW!$D$8+($D20-GEW!$D$8)*SUM(Fasering!$D$5:$D$11)</f>
        <v>3632.9043958662496</v>
      </c>
      <c r="H20" s="71">
        <f>GEW!$D$8+($D20-GEW!$D$8)*SUM(Fasering!$D$5:$D$12)</f>
        <v>3929.9333500000007</v>
      </c>
      <c r="I20" s="72">
        <f>($K$3+E20*12*7.57%)*SUM(Fasering!$D$5:$D$9)</f>
        <v>1609.9737974315301</v>
      </c>
      <c r="J20" s="30">
        <f>($K$3+F20*12*7.57%)*SUM(Fasering!$D$5:$D$10)</f>
        <v>2229.9694524436181</v>
      </c>
      <c r="K20" s="30">
        <f>($K$3+G20*12*7.57%)*SUM(Fasering!$D$5:$D$11)</f>
        <v>2928.3596538126967</v>
      </c>
      <c r="L20" s="73">
        <f>($K$3+H20*12*7.57%)*SUM(Fasering!$D$5:$D$12)</f>
        <v>3708.2914551400017</v>
      </c>
    </row>
    <row r="21" spans="1:12" x14ac:dyDescent="0.2">
      <c r="A21" s="52">
        <f t="shared" si="2"/>
        <v>11</v>
      </c>
      <c r="B21" s="16">
        <v>47799.76</v>
      </c>
      <c r="C21" s="16">
        <f t="shared" si="0"/>
        <v>48755.7552</v>
      </c>
      <c r="D21" s="68">
        <f t="shared" si="1"/>
        <v>4062.9796000000001</v>
      </c>
      <c r="E21" s="69">
        <f>GEW!$D$8+($D21-GEW!$D$8)*SUM(Fasering!$D$5:$D$9)</f>
        <v>3113.3910184809847</v>
      </c>
      <c r="F21" s="70">
        <f>GEW!$D$8+($D21-GEW!$D$8)*SUM(Fasering!$D$5:$D$10)</f>
        <v>3430.1579109034142</v>
      </c>
      <c r="G21" s="70">
        <f>GEW!$D$8+($D21-GEW!$D$8)*SUM(Fasering!$D$5:$D$11)</f>
        <v>3746.2127075775707</v>
      </c>
      <c r="H21" s="71">
        <f>GEW!$D$8+($D21-GEW!$D$8)*SUM(Fasering!$D$5:$D$12)</f>
        <v>4062.9796000000006</v>
      </c>
      <c r="I21" s="72">
        <f>($K$3+E21*12*7.57%)*SUM(Fasering!$D$5:$D$9)</f>
        <v>1647.2379038992835</v>
      </c>
      <c r="J21" s="30">
        <f>($K$3+F21*12*7.57%)*SUM(Fasering!$D$5:$D$10)</f>
        <v>2289.8055140207398</v>
      </c>
      <c r="K21" s="30">
        <f>($K$3+G21*12*7.57%)*SUM(Fasering!$D$5:$D$11)</f>
        <v>3016.0189591295098</v>
      </c>
      <c r="L21" s="73">
        <f>($K$3+H21*12*7.57%)*SUM(Fasering!$D$5:$D$12)</f>
        <v>3829.1506686400016</v>
      </c>
    </row>
    <row r="22" spans="1:12" x14ac:dyDescent="0.2">
      <c r="A22" s="52">
        <f t="shared" si="2"/>
        <v>12</v>
      </c>
      <c r="B22" s="16">
        <v>48288.76</v>
      </c>
      <c r="C22" s="16">
        <f t="shared" si="0"/>
        <v>49254.535200000006</v>
      </c>
      <c r="D22" s="68">
        <f t="shared" si="1"/>
        <v>4104.5446000000002</v>
      </c>
      <c r="E22" s="69">
        <f>GEW!$D$8+($D22-GEW!$D$8)*SUM(Fasering!$D$5:$D$9)</f>
        <v>3136.4708832044494</v>
      </c>
      <c r="F22" s="70">
        <f>GEW!$D$8+($D22-GEW!$D$8)*SUM(Fasering!$D$5:$D$10)</f>
        <v>3459.4041080486418</v>
      </c>
      <c r="G22" s="70">
        <f>GEW!$D$8+($D22-GEW!$D$8)*SUM(Fasering!$D$5:$D$11)</f>
        <v>3781.6113751558082</v>
      </c>
      <c r="H22" s="71">
        <f>GEW!$D$8+($D22-GEW!$D$8)*SUM(Fasering!$D$5:$D$12)</f>
        <v>4104.5446000000011</v>
      </c>
      <c r="I22" s="72">
        <f>($K$3+E22*12*7.57%)*SUM(Fasering!$D$5:$D$9)</f>
        <v>1658.8795892931385</v>
      </c>
      <c r="J22" s="30">
        <f>($K$3+F22*12*7.57%)*SUM(Fasering!$D$5:$D$10)</f>
        <v>2308.4989074794285</v>
      </c>
      <c r="K22" s="30">
        <f>($K$3+G22*12*7.57%)*SUM(Fasering!$D$5:$D$11)</f>
        <v>3043.4046165643745</v>
      </c>
      <c r="L22" s="73">
        <f>($K$3+H22*12*7.57%)*SUM(Fasering!$D$5:$D$12)</f>
        <v>3866.9083146400021</v>
      </c>
    </row>
    <row r="23" spans="1:12" x14ac:dyDescent="0.2">
      <c r="A23" s="52">
        <f t="shared" si="2"/>
        <v>13</v>
      </c>
      <c r="B23" s="16">
        <v>49478.39</v>
      </c>
      <c r="C23" s="16">
        <f t="shared" si="0"/>
        <v>50467.957800000004</v>
      </c>
      <c r="D23" s="68">
        <f t="shared" si="1"/>
        <v>4205.6631499999994</v>
      </c>
      <c r="E23" s="69">
        <f>GEW!$D$8+($D23-GEW!$D$8)*SUM(Fasering!$D$5:$D$9)</f>
        <v>3192.6191438812903</v>
      </c>
      <c r="F23" s="70">
        <f>GEW!$D$8+($D23-GEW!$D$8)*SUM(Fasering!$D$5:$D$10)</f>
        <v>3530.5537062283483</v>
      </c>
      <c r="G23" s="70">
        <f>GEW!$D$8+($D23-GEW!$D$8)*SUM(Fasering!$D$5:$D$11)</f>
        <v>3867.7285876529418</v>
      </c>
      <c r="H23" s="71">
        <f>GEW!$D$8+($D23-GEW!$D$8)*SUM(Fasering!$D$5:$D$12)</f>
        <v>4205.6631500000003</v>
      </c>
      <c r="I23" s="72">
        <f>($K$3+E23*12*7.57%)*SUM(Fasering!$D$5:$D$9)</f>
        <v>1687.2012624937345</v>
      </c>
      <c r="J23" s="30">
        <f>($K$3+F23*12*7.57%)*SUM(Fasering!$D$5:$D$10)</f>
        <v>2353.9758433899806</v>
      </c>
      <c r="K23" s="30">
        <f>($K$3+G23*12*7.57%)*SUM(Fasering!$D$5:$D$11)</f>
        <v>3110.0279287407293</v>
      </c>
      <c r="L23" s="73">
        <f>($K$3+H23*12*7.57%)*SUM(Fasering!$D$5:$D$12)</f>
        <v>3958.7644054600014</v>
      </c>
    </row>
    <row r="24" spans="1:12" x14ac:dyDescent="0.2">
      <c r="A24" s="52">
        <f t="shared" si="2"/>
        <v>14</v>
      </c>
      <c r="B24" s="16">
        <v>50342.95</v>
      </c>
      <c r="C24" s="16">
        <f t="shared" si="0"/>
        <v>51349.809000000001</v>
      </c>
      <c r="D24" s="68">
        <f t="shared" si="1"/>
        <v>4279.1507499999998</v>
      </c>
      <c r="E24" s="69">
        <f>GEW!$D$8+($D24-GEW!$D$8)*SUM(Fasering!$D$5:$D$9)</f>
        <v>3233.4247222970753</v>
      </c>
      <c r="F24" s="70">
        <f>GEW!$D$8+($D24-GEW!$D$8)*SUM(Fasering!$D$5:$D$10)</f>
        <v>3582.261461246504</v>
      </c>
      <c r="G24" s="70">
        <f>GEW!$D$8+($D24-GEW!$D$8)*SUM(Fasering!$D$5:$D$11)</f>
        <v>3930.3140110505719</v>
      </c>
      <c r="H24" s="71">
        <f>GEW!$D$8+($D24-GEW!$D$8)*SUM(Fasering!$D$5:$D$12)</f>
        <v>4279.1507500000007</v>
      </c>
      <c r="I24" s="72">
        <f>($K$3+E24*12*7.57%)*SUM(Fasering!$D$5:$D$9)</f>
        <v>1707.7839527270908</v>
      </c>
      <c r="J24" s="30">
        <f>($K$3+F24*12*7.57%)*SUM(Fasering!$D$5:$D$10)</f>
        <v>2387.0260688473304</v>
      </c>
      <c r="K24" s="30">
        <f>($K$3+G24*12*7.57%)*SUM(Fasering!$D$5:$D$11)</f>
        <v>3158.4462191126854</v>
      </c>
      <c r="L24" s="73">
        <f>($K$3+H24*12*7.57%)*SUM(Fasering!$D$5:$D$12)</f>
        <v>4025.5205413000017</v>
      </c>
    </row>
    <row r="25" spans="1:12" x14ac:dyDescent="0.2">
      <c r="A25" s="52">
        <f t="shared" si="2"/>
        <v>15</v>
      </c>
      <c r="B25" s="16">
        <v>51157.08</v>
      </c>
      <c r="C25" s="16">
        <f t="shared" si="0"/>
        <v>52180.221600000004</v>
      </c>
      <c r="D25" s="68">
        <f t="shared" si="1"/>
        <v>4348.3518000000004</v>
      </c>
      <c r="E25" s="69">
        <f>GEW!$D$8+($D25-GEW!$D$8)*SUM(Fasering!$D$5:$D$9)</f>
        <v>3271.8501011668386</v>
      </c>
      <c r="F25" s="70">
        <f>GEW!$D$8+($D25-GEW!$D$8)*SUM(Fasering!$D$5:$D$10)</f>
        <v>3630.9530900437312</v>
      </c>
      <c r="G25" s="70">
        <f>GEW!$D$8+($D25-GEW!$D$8)*SUM(Fasering!$D$5:$D$11)</f>
        <v>3989.2488111231087</v>
      </c>
      <c r="H25" s="71">
        <f>GEW!$D$8+($D25-GEW!$D$8)*SUM(Fasering!$D$5:$D$12)</f>
        <v>4348.3518000000004</v>
      </c>
      <c r="I25" s="72">
        <f>($K$3+E25*12*7.57%)*SUM(Fasering!$D$5:$D$9)</f>
        <v>1727.1660495158415</v>
      </c>
      <c r="J25" s="30">
        <f>($K$3+F25*12*7.57%)*SUM(Fasering!$D$5:$D$10)</f>
        <v>2418.1484664271311</v>
      </c>
      <c r="K25" s="30">
        <f>($K$3+G25*12*7.57%)*SUM(Fasering!$D$5:$D$11)</f>
        <v>3204.0402585553161</v>
      </c>
      <c r="L25" s="73">
        <f>($K$3+H25*12*7.57%)*SUM(Fasering!$D$5:$D$12)</f>
        <v>4088.3827751200015</v>
      </c>
    </row>
    <row r="26" spans="1:12" x14ac:dyDescent="0.2">
      <c r="A26" s="52">
        <f t="shared" si="2"/>
        <v>16</v>
      </c>
      <c r="B26" s="16">
        <v>52397.16</v>
      </c>
      <c r="C26" s="16">
        <f t="shared" si="0"/>
        <v>53445.103200000005</v>
      </c>
      <c r="D26" s="68">
        <f t="shared" si="1"/>
        <v>4453.7586000000001</v>
      </c>
      <c r="E26" s="69">
        <f>GEW!$D$8+($D26-GEW!$D$8)*SUM(Fasering!$D$5:$D$9)</f>
        <v>3330.3795053514486</v>
      </c>
      <c r="F26" s="70">
        <f>GEW!$D$8+($D26-GEW!$D$8)*SUM(Fasering!$D$5:$D$10)</f>
        <v>3705.1200106078486</v>
      </c>
      <c r="G26" s="70">
        <f>GEW!$D$8+($D26-GEW!$D$8)*SUM(Fasering!$D$5:$D$11)</f>
        <v>4079.0180947436006</v>
      </c>
      <c r="H26" s="71">
        <f>GEW!$D$8+($D26-GEW!$D$8)*SUM(Fasering!$D$5:$D$12)</f>
        <v>4453.758600000001</v>
      </c>
      <c r="I26" s="72">
        <f>($K$3+E26*12*7.57%)*SUM(Fasering!$D$5:$D$9)</f>
        <v>1756.6887923035954</v>
      </c>
      <c r="J26" s="30">
        <f>($K$3+F26*12*7.57%)*SUM(Fasering!$D$5:$D$10)</f>
        <v>2465.5539947712018</v>
      </c>
      <c r="K26" s="30">
        <f>($K$3+G26*12*7.57%)*SUM(Fasering!$D$5:$D$11)</f>
        <v>3273.4889417287859</v>
      </c>
      <c r="L26" s="73">
        <f>($K$3+H26*12*7.57%)*SUM(Fasering!$D$5:$D$12)</f>
        <v>4184.1343122400021</v>
      </c>
    </row>
    <row r="27" spans="1:12" x14ac:dyDescent="0.2">
      <c r="A27" s="52">
        <f t="shared" si="2"/>
        <v>17</v>
      </c>
      <c r="B27" s="16">
        <v>52836.28</v>
      </c>
      <c r="C27" s="16">
        <f t="shared" si="0"/>
        <v>53893.005599999997</v>
      </c>
      <c r="D27" s="68">
        <f t="shared" si="1"/>
        <v>4491.0838000000003</v>
      </c>
      <c r="E27" s="69">
        <f>GEW!$D$8+($D27-GEW!$D$8)*SUM(Fasering!$D$5:$D$9)</f>
        <v>3351.105129476945</v>
      </c>
      <c r="F27" s="70">
        <f>GEW!$D$8+($D27-GEW!$D$8)*SUM(Fasering!$D$5:$D$10)</f>
        <v>3731.382976027915</v>
      </c>
      <c r="G27" s="70">
        <f>GEW!$D$8+($D27-GEW!$D$8)*SUM(Fasering!$D$5:$D$11)</f>
        <v>4110.8059534490312</v>
      </c>
      <c r="H27" s="71">
        <f>GEW!$D$8+($D27-GEW!$D$8)*SUM(Fasering!$D$5:$D$12)</f>
        <v>4491.0838000000003</v>
      </c>
      <c r="I27" s="72">
        <f>($K$3+E27*12*7.57%)*SUM(Fasering!$D$5:$D$9)</f>
        <v>1767.1429781730214</v>
      </c>
      <c r="J27" s="30">
        <f>($K$3+F27*12*7.57%)*SUM(Fasering!$D$5:$D$10)</f>
        <v>2482.3405856415075</v>
      </c>
      <c r="K27" s="30">
        <f>($K$3+G27*12*7.57%)*SUM(Fasering!$D$5:$D$11)</f>
        <v>3298.0811500985151</v>
      </c>
      <c r="L27" s="73">
        <f>($K$3+H27*12*7.57%)*SUM(Fasering!$D$5:$D$12)</f>
        <v>4218.0405239200018</v>
      </c>
    </row>
    <row r="28" spans="1:12" x14ac:dyDescent="0.2">
      <c r="A28" s="52">
        <f t="shared" si="2"/>
        <v>18</v>
      </c>
      <c r="B28" s="16">
        <v>54451.39</v>
      </c>
      <c r="C28" s="16">
        <f t="shared" si="0"/>
        <v>55540.417800000003</v>
      </c>
      <c r="D28" s="68">
        <f t="shared" si="1"/>
        <v>4628.3681500000002</v>
      </c>
      <c r="E28" s="69">
        <f>GEW!$D$8+($D28-GEW!$D$8)*SUM(Fasering!$D$5:$D$9)</f>
        <v>3427.335232367569</v>
      </c>
      <c r="F28" s="70">
        <f>GEW!$D$8+($D28-GEW!$D$8)*SUM(Fasering!$D$5:$D$10)</f>
        <v>3827.9797561326759</v>
      </c>
      <c r="G28" s="70">
        <f>GEW!$D$8+($D28-GEW!$D$8)*SUM(Fasering!$D$5:$D$11)</f>
        <v>4227.7236262348943</v>
      </c>
      <c r="H28" s="71">
        <f>GEW!$D$8+($D28-GEW!$D$8)*SUM(Fasering!$D$5:$D$12)</f>
        <v>4628.3681500000002</v>
      </c>
      <c r="I28" s="72">
        <f>($K$3+E28*12*7.57%)*SUM(Fasering!$D$5:$D$9)</f>
        <v>1805.5941080226514</v>
      </c>
      <c r="J28" s="30">
        <f>($K$3+F28*12*7.57%)*SUM(Fasering!$D$5:$D$10)</f>
        <v>2544.0826852510427</v>
      </c>
      <c r="K28" s="30">
        <f>($K$3+G28*12*7.57%)*SUM(Fasering!$D$5:$D$11)</f>
        <v>3388.5327844126741</v>
      </c>
      <c r="L28" s="73">
        <f>($K$3+H28*12*7.57%)*SUM(Fasering!$D$5:$D$12)</f>
        <v>4342.7496274600016</v>
      </c>
    </row>
    <row r="29" spans="1:12" x14ac:dyDescent="0.2">
      <c r="A29" s="52">
        <f t="shared" si="2"/>
        <v>19</v>
      </c>
      <c r="B29" s="16">
        <v>54514.92</v>
      </c>
      <c r="C29" s="16">
        <f t="shared" si="0"/>
        <v>55605.218399999998</v>
      </c>
      <c r="D29" s="68">
        <f t="shared" si="1"/>
        <v>4633.7681999999995</v>
      </c>
      <c r="E29" s="69">
        <f>GEW!$D$8+($D29-GEW!$D$8)*SUM(Fasering!$D$5:$D$9)</f>
        <v>3430.3337268581245</v>
      </c>
      <c r="F29" s="70">
        <f>GEW!$D$8+($D29-GEW!$D$8)*SUM(Fasering!$D$5:$D$10)</f>
        <v>3831.7793694345901</v>
      </c>
      <c r="G29" s="70">
        <f>GEW!$D$8+($D29-GEW!$D$8)*SUM(Fasering!$D$5:$D$11)</f>
        <v>4232.3225574235348</v>
      </c>
      <c r="H29" s="71">
        <f>GEW!$D$8+($D29-GEW!$D$8)*SUM(Fasering!$D$5:$D$12)</f>
        <v>4633.7682000000004</v>
      </c>
      <c r="I29" s="72">
        <f>($K$3+E29*12*7.57%)*SUM(Fasering!$D$5:$D$9)</f>
        <v>1807.1065748387487</v>
      </c>
      <c r="J29" s="30">
        <f>($K$3+F29*12*7.57%)*SUM(Fasering!$D$5:$D$10)</f>
        <v>2546.5112972887332</v>
      </c>
      <c r="K29" s="30">
        <f>($K$3+G29*12*7.57%)*SUM(Fasering!$D$5:$D$11)</f>
        <v>3392.0906797436292</v>
      </c>
      <c r="L29" s="73">
        <f>($K$3+H29*12*7.57%)*SUM(Fasering!$D$5:$D$12)</f>
        <v>4347.6550328800013</v>
      </c>
    </row>
    <row r="30" spans="1:12" x14ac:dyDescent="0.2">
      <c r="A30" s="52">
        <f t="shared" si="2"/>
        <v>20</v>
      </c>
      <c r="B30" s="16">
        <v>56505.599999999999</v>
      </c>
      <c r="C30" s="16">
        <f t="shared" si="0"/>
        <v>57635.712</v>
      </c>
      <c r="D30" s="68">
        <f t="shared" si="1"/>
        <v>4802.9760000000006</v>
      </c>
      <c r="E30" s="69">
        <f>GEW!$D$8+($D30-GEW!$D$8)*SUM(Fasering!$D$5:$D$9)</f>
        <v>3524.2900154219424</v>
      </c>
      <c r="F30" s="70">
        <f>GEW!$D$8+($D30-GEW!$D$8)*SUM(Fasering!$D$5:$D$10)</f>
        <v>3950.8383054940209</v>
      </c>
      <c r="G30" s="70">
        <f>GEW!$D$8+($D30-GEW!$D$8)*SUM(Fasering!$D$5:$D$11)</f>
        <v>4376.4277099279225</v>
      </c>
      <c r="H30" s="71">
        <f>GEW!$D$8+($D30-GEW!$D$8)*SUM(Fasering!$D$5:$D$12)</f>
        <v>4802.9760000000006</v>
      </c>
      <c r="I30" s="72">
        <f>($K$3+E30*12*7.57%)*SUM(Fasering!$D$5:$D$9)</f>
        <v>1854.4989475991558</v>
      </c>
      <c r="J30" s="30">
        <f>($K$3+F30*12*7.57%)*SUM(Fasering!$D$5:$D$10)</f>
        <v>2622.6106111749145</v>
      </c>
      <c r="K30" s="30">
        <f>($K$3+G30*12*7.57%)*SUM(Fasering!$D$5:$D$11)</f>
        <v>3503.5755070287737</v>
      </c>
      <c r="L30" s="73">
        <f>($K$3+H30*12*7.57%)*SUM(Fasering!$D$5:$D$12)</f>
        <v>4501.3633984000016</v>
      </c>
    </row>
    <row r="31" spans="1:12" x14ac:dyDescent="0.2">
      <c r="A31" s="52">
        <f t="shared" si="2"/>
        <v>21</v>
      </c>
      <c r="B31" s="16">
        <v>56552.56</v>
      </c>
      <c r="C31" s="16">
        <f t="shared" si="0"/>
        <v>57683.611199999999</v>
      </c>
      <c r="D31" s="68">
        <f t="shared" si="1"/>
        <v>4806.9675999999999</v>
      </c>
      <c r="E31" s="69">
        <f>GEW!$D$8+($D31-GEW!$D$8)*SUM(Fasering!$D$5:$D$9)</f>
        <v>3526.5064376047931</v>
      </c>
      <c r="F31" s="70">
        <f>GEW!$D$8+($D31-GEW!$D$8)*SUM(Fasering!$D$5:$D$10)</f>
        <v>3953.6468973507481</v>
      </c>
      <c r="G31" s="70">
        <f>GEW!$D$8+($D31-GEW!$D$8)*SUM(Fasering!$D$5:$D$11)</f>
        <v>4379.8271402540449</v>
      </c>
      <c r="H31" s="71">
        <f>GEW!$D$8+($D31-GEW!$D$8)*SUM(Fasering!$D$5:$D$12)</f>
        <v>4806.9675999999999</v>
      </c>
      <c r="I31" s="72">
        <f>($K$3+E31*12*7.57%)*SUM(Fasering!$D$5:$D$9)</f>
        <v>1855.6169303110075</v>
      </c>
      <c r="J31" s="30">
        <f>($K$3+F31*12*7.57%)*SUM(Fasering!$D$5:$D$10)</f>
        <v>2624.4057885917241</v>
      </c>
      <c r="K31" s="30">
        <f>($K$3+G31*12*7.57%)*SUM(Fasering!$D$5:$D$11)</f>
        <v>3506.2054261967514</v>
      </c>
      <c r="L31" s="73">
        <f>($K$3+H31*12*7.57%)*SUM(Fasering!$D$5:$D$12)</f>
        <v>4504.9893678400013</v>
      </c>
    </row>
    <row r="32" spans="1:12" x14ac:dyDescent="0.2">
      <c r="A32" s="52">
        <f t="shared" si="2"/>
        <v>22</v>
      </c>
      <c r="B32" s="16">
        <v>58559.83</v>
      </c>
      <c r="C32" s="16">
        <f t="shared" si="0"/>
        <v>59731.026600000005</v>
      </c>
      <c r="D32" s="68">
        <f t="shared" si="1"/>
        <v>4977.5855499999998</v>
      </c>
      <c r="E32" s="69">
        <f>GEW!$D$8+($D32-GEW!$D$8)*SUM(Fasering!$D$5:$D$9)</f>
        <v>3621.2457424380627</v>
      </c>
      <c r="F32" s="70">
        <f>GEW!$D$8+($D32-GEW!$D$8)*SUM(Fasering!$D$5:$D$10)</f>
        <v>4073.6980510188473</v>
      </c>
      <c r="G32" s="70">
        <f>GEW!$D$8+($D32-GEW!$D$8)*SUM(Fasering!$D$5:$D$11)</f>
        <v>4525.1332414192166</v>
      </c>
      <c r="H32" s="71">
        <f>GEW!$D$8+($D32-GEW!$D$8)*SUM(Fasering!$D$5:$D$12)</f>
        <v>4977.5855499999998</v>
      </c>
      <c r="I32" s="72">
        <f>($K$3+E32*12*7.57%)*SUM(Fasering!$D$5:$D$9)</f>
        <v>1903.4042633182119</v>
      </c>
      <c r="J32" s="30">
        <f>($K$3+F32*12*7.57%)*SUM(Fasering!$D$5:$D$10)</f>
        <v>2701.1393016547549</v>
      </c>
      <c r="K32" s="30">
        <f>($K$3+G32*12*7.57%)*SUM(Fasering!$D$5:$D$11)</f>
        <v>3618.6193497126633</v>
      </c>
      <c r="L32" s="73">
        <f>($K$3+H32*12*7.57%)*SUM(Fasering!$D$5:$D$12)</f>
        <v>4659.9787136200011</v>
      </c>
    </row>
    <row r="33" spans="1:12" x14ac:dyDescent="0.2">
      <c r="A33" s="52">
        <f t="shared" si="2"/>
        <v>23</v>
      </c>
      <c r="B33" s="16">
        <v>60614.04</v>
      </c>
      <c r="C33" s="16">
        <f t="shared" si="0"/>
        <v>61826.320800000001</v>
      </c>
      <c r="D33" s="68">
        <f t="shared" si="1"/>
        <v>5152.1934000000001</v>
      </c>
      <c r="E33" s="69">
        <f>GEW!$D$8+($D33-GEW!$D$8)*SUM(Fasering!$D$5:$D$9)</f>
        <v>3718.2005254924361</v>
      </c>
      <c r="F33" s="70">
        <f>GEW!$D$8+($D33-GEW!$D$8)*SUM(Fasering!$D$5:$D$10)</f>
        <v>4196.5566003801923</v>
      </c>
      <c r="G33" s="70">
        <f>GEW!$D$8+($D33-GEW!$D$8)*SUM(Fasering!$D$5:$D$11)</f>
        <v>4673.8373251122448</v>
      </c>
      <c r="H33" s="71">
        <f>GEW!$D$8+($D33-GEW!$D$8)*SUM(Fasering!$D$5:$D$12)</f>
        <v>5152.193400000001</v>
      </c>
      <c r="I33" s="72">
        <f>($K$3+E33*12*7.57%)*SUM(Fasering!$D$5:$D$9)</f>
        <v>1952.3091028947163</v>
      </c>
      <c r="J33" s="30">
        <f>($K$3+F33*12*7.57%)*SUM(Fasering!$D$5:$D$10)</f>
        <v>2779.6672275786264</v>
      </c>
      <c r="K33" s="30">
        <f>($K$3+G33*12*7.57%)*SUM(Fasering!$D$5:$D$11)</f>
        <v>3733.6620723287629</v>
      </c>
      <c r="L33" s="73">
        <f>($K$3+H33*12*7.57%)*SUM(Fasering!$D$5:$D$12)</f>
        <v>4818.592484560002</v>
      </c>
    </row>
    <row r="34" spans="1:12" x14ac:dyDescent="0.2">
      <c r="A34" s="52">
        <f t="shared" si="2"/>
        <v>24</v>
      </c>
      <c r="B34" s="16">
        <v>62621.31</v>
      </c>
      <c r="C34" s="16">
        <f t="shared" si="0"/>
        <v>63873.736199999999</v>
      </c>
      <c r="D34" s="68">
        <f t="shared" si="1"/>
        <v>5322.8113499999999</v>
      </c>
      <c r="E34" s="69">
        <f>GEW!$D$8+($D34-GEW!$D$8)*SUM(Fasering!$D$5:$D$9)</f>
        <v>3812.9398303257067</v>
      </c>
      <c r="F34" s="70">
        <f>GEW!$D$8+($D34-GEW!$D$8)*SUM(Fasering!$D$5:$D$10)</f>
        <v>4316.6077540482911</v>
      </c>
      <c r="G34" s="70">
        <f>GEW!$D$8+($D34-GEW!$D$8)*SUM(Fasering!$D$5:$D$11)</f>
        <v>4819.1434262774155</v>
      </c>
      <c r="H34" s="71">
        <f>GEW!$D$8+($D34-GEW!$D$8)*SUM(Fasering!$D$5:$D$12)</f>
        <v>5322.8113500000009</v>
      </c>
      <c r="I34" s="72">
        <f>($K$3+E34*12*7.57%)*SUM(Fasering!$D$5:$D$9)</f>
        <v>2000.0964359019213</v>
      </c>
      <c r="J34" s="30">
        <f>($K$3+F34*12*7.57%)*SUM(Fasering!$D$5:$D$10)</f>
        <v>2856.4007406416572</v>
      </c>
      <c r="K34" s="30">
        <f>($K$3+G34*12*7.57%)*SUM(Fasering!$D$5:$D$11)</f>
        <v>3846.0759958446733</v>
      </c>
      <c r="L34" s="73">
        <f>($K$3+H34*12*7.57%)*SUM(Fasering!$D$5:$D$12)</f>
        <v>4973.5818303400019</v>
      </c>
    </row>
    <row r="35" spans="1:12" x14ac:dyDescent="0.2">
      <c r="A35" s="52">
        <f t="shared" si="2"/>
        <v>25</v>
      </c>
      <c r="B35" s="16">
        <v>62734.92</v>
      </c>
      <c r="C35" s="16">
        <f t="shared" si="0"/>
        <v>63989.618399999999</v>
      </c>
      <c r="D35" s="68">
        <f t="shared" si="1"/>
        <v>5332.4682000000003</v>
      </c>
      <c r="E35" s="69">
        <f>GEW!$D$8+($D35-GEW!$D$8)*SUM(Fasering!$D$5:$D$9)</f>
        <v>3818.3020050317041</v>
      </c>
      <c r="F35" s="70">
        <f>GEW!$D$8+($D35-GEW!$D$8)*SUM(Fasering!$D$5:$D$10)</f>
        <v>4323.4025607101921</v>
      </c>
      <c r="G35" s="70">
        <f>GEW!$D$8+($D35-GEW!$D$8)*SUM(Fasering!$D$5:$D$11)</f>
        <v>4827.3676443215136</v>
      </c>
      <c r="H35" s="71">
        <f>GEW!$D$8+($D35-GEW!$D$8)*SUM(Fasering!$D$5:$D$12)</f>
        <v>5332.4682000000012</v>
      </c>
      <c r="I35" s="72">
        <f>($K$3+E35*12*7.57%)*SUM(Fasering!$D$5:$D$9)</f>
        <v>2002.8011636679657</v>
      </c>
      <c r="J35" s="30">
        <f>($K$3+F35*12*7.57%)*SUM(Fasering!$D$5:$D$10)</f>
        <v>2860.743800827428</v>
      </c>
      <c r="K35" s="30">
        <f>($K$3+G35*12*7.57%)*SUM(Fasering!$D$5:$D$11)</f>
        <v>3852.4385409186521</v>
      </c>
      <c r="L35" s="73">
        <f>($K$3+H35*12*7.57%)*SUM(Fasering!$D$5:$D$12)</f>
        <v>4982.3541128800025</v>
      </c>
    </row>
    <row r="36" spans="1:12" x14ac:dyDescent="0.2">
      <c r="A36" s="52">
        <f t="shared" si="2"/>
        <v>26</v>
      </c>
      <c r="B36" s="16">
        <v>62840.2</v>
      </c>
      <c r="C36" s="16">
        <f t="shared" si="0"/>
        <v>64097.004000000001</v>
      </c>
      <c r="D36" s="68">
        <f t="shared" si="1"/>
        <v>5341.4170000000004</v>
      </c>
      <c r="E36" s="69">
        <f>GEW!$D$8+($D36-GEW!$D$8)*SUM(Fasering!$D$5:$D$9)</f>
        <v>3823.2710196699177</v>
      </c>
      <c r="F36" s="70">
        <f>GEW!$D$8+($D36-GEW!$D$8)*SUM(Fasering!$D$5:$D$10)</f>
        <v>4329.6991652816632</v>
      </c>
      <c r="G36" s="70">
        <f>GEW!$D$8+($D36-GEW!$D$8)*SUM(Fasering!$D$5:$D$11)</f>
        <v>4834.9888543882553</v>
      </c>
      <c r="H36" s="71">
        <f>GEW!$D$8+($D36-GEW!$D$8)*SUM(Fasering!$D$5:$D$12)</f>
        <v>5341.4170000000013</v>
      </c>
      <c r="I36" s="72">
        <f>($K$3+E36*12*7.57%)*SUM(Fasering!$D$5:$D$9)</f>
        <v>2005.3075780611459</v>
      </c>
      <c r="J36" s="30">
        <f>($K$3+F36*12*7.57%)*SUM(Fasering!$D$5:$D$10)</f>
        <v>2864.7684234518256</v>
      </c>
      <c r="K36" s="30">
        <f>($K$3+G36*12*7.57%)*SUM(Fasering!$D$5:$D$11)</f>
        <v>3858.3345777586155</v>
      </c>
      <c r="L36" s="73">
        <f>($K$3+H36*12*7.57%)*SUM(Fasering!$D$5:$D$12)</f>
        <v>4990.4832028000028</v>
      </c>
    </row>
    <row r="37" spans="1:12" x14ac:dyDescent="0.2">
      <c r="A37" s="52">
        <f t="shared" si="2"/>
        <v>27</v>
      </c>
      <c r="B37" s="16">
        <v>62937.73</v>
      </c>
      <c r="C37" s="16">
        <f t="shared" si="0"/>
        <v>64196.484600000003</v>
      </c>
      <c r="D37" s="68">
        <f t="shared" si="1"/>
        <v>5349.7070500000009</v>
      </c>
      <c r="E37" s="69">
        <f>GEW!$D$8+($D37-GEW!$D$8)*SUM(Fasering!$D$5:$D$9)</f>
        <v>3827.8742491310213</v>
      </c>
      <c r="F37" s="70">
        <f>GEW!$D$8+($D37-GEW!$D$8)*SUM(Fasering!$D$5:$D$10)</f>
        <v>4335.5322565036968</v>
      </c>
      <c r="G37" s="70">
        <f>GEW!$D$8+($D37-GEW!$D$8)*SUM(Fasering!$D$5:$D$11)</f>
        <v>4842.0490426273263</v>
      </c>
      <c r="H37" s="71">
        <f>GEW!$D$8+($D37-GEW!$D$8)*SUM(Fasering!$D$5:$D$12)</f>
        <v>5349.7070500000018</v>
      </c>
      <c r="I37" s="72">
        <f>($K$3+E37*12*7.57%)*SUM(Fasering!$D$5:$D$9)</f>
        <v>2007.6294872154663</v>
      </c>
      <c r="J37" s="30">
        <f>($K$3+F37*12*7.57%)*SUM(Fasering!$D$5:$D$10)</f>
        <v>2868.4967806379732</v>
      </c>
      <c r="K37" s="30">
        <f>($K$3+G37*12*7.57%)*SUM(Fasering!$D$5:$D$11)</f>
        <v>3863.7965883304405</v>
      </c>
      <c r="L37" s="73">
        <f>($K$3+H37*12*7.57%)*SUM(Fasering!$D$5:$D$12)</f>
        <v>4998.0138842200031</v>
      </c>
    </row>
    <row r="38" spans="1:12" x14ac:dyDescent="0.2">
      <c r="A38" s="52">
        <f t="shared" si="2"/>
        <v>28</v>
      </c>
      <c r="B38" s="16">
        <v>63028.09</v>
      </c>
      <c r="C38" s="16">
        <f t="shared" si="0"/>
        <v>64288.6518</v>
      </c>
      <c r="D38" s="68">
        <f t="shared" si="1"/>
        <v>5357.3876499999997</v>
      </c>
      <c r="E38" s="69">
        <f>GEW!$D$8+($D38-GEW!$D$8)*SUM(Fasering!$D$5:$D$9)</f>
        <v>3832.1390683056879</v>
      </c>
      <c r="F38" s="70">
        <f>GEW!$D$8+($D38-GEW!$D$8)*SUM(Fasering!$D$5:$D$10)</f>
        <v>4340.9365231172806</v>
      </c>
      <c r="G38" s="70">
        <f>GEW!$D$8+($D38-GEW!$D$8)*SUM(Fasering!$D$5:$D$11)</f>
        <v>4848.590195188408</v>
      </c>
      <c r="H38" s="71">
        <f>GEW!$D$8+($D38-GEW!$D$8)*SUM(Fasering!$D$5:$D$12)</f>
        <v>5357.3876500000006</v>
      </c>
      <c r="I38" s="72">
        <f>($K$3+E38*12*7.57%)*SUM(Fasering!$D$5:$D$9)</f>
        <v>2009.7806992649319</v>
      </c>
      <c r="J38" s="30">
        <f>($K$3+F38*12*7.57%)*SUM(Fasering!$D$5:$D$10)</f>
        <v>2871.9510445089895</v>
      </c>
      <c r="K38" s="30">
        <f>($K$3+G38*12*7.57%)*SUM(Fasering!$D$5:$D$11)</f>
        <v>3868.8570545999987</v>
      </c>
      <c r="L38" s="73">
        <f>($K$3+H38*12*7.57%)*SUM(Fasering!$D$5:$D$12)</f>
        <v>5004.9909412600018</v>
      </c>
    </row>
    <row r="39" spans="1:12" x14ac:dyDescent="0.2">
      <c r="A39" s="52">
        <f t="shared" si="2"/>
        <v>29</v>
      </c>
      <c r="B39" s="16">
        <v>63111.76</v>
      </c>
      <c r="C39" s="16">
        <f t="shared" si="0"/>
        <v>64373.995200000005</v>
      </c>
      <c r="D39" s="68">
        <f t="shared" si="1"/>
        <v>5364.4996000000001</v>
      </c>
      <c r="E39" s="69">
        <f>GEW!$D$8+($D39-GEW!$D$8)*SUM(Fasering!$D$5:$D$9)</f>
        <v>3836.0881322758564</v>
      </c>
      <c r="F39" s="70">
        <f>GEW!$D$8+($D39-GEW!$D$8)*SUM(Fasering!$D$5:$D$10)</f>
        <v>4345.9406730459941</v>
      </c>
      <c r="G39" s="70">
        <f>GEW!$D$8+($D39-GEW!$D$8)*SUM(Fasering!$D$5:$D$11)</f>
        <v>4854.6470592298629</v>
      </c>
      <c r="H39" s="71">
        <f>GEW!$D$8+($D39-GEW!$D$8)*SUM(Fasering!$D$5:$D$12)</f>
        <v>5364.499600000001</v>
      </c>
      <c r="I39" s="72">
        <f>($K$3+E39*12*7.57%)*SUM(Fasering!$D$5:$D$9)</f>
        <v>2011.7726416307887</v>
      </c>
      <c r="J39" s="30">
        <f>($K$3+F39*12*7.57%)*SUM(Fasering!$D$5:$D$10)</f>
        <v>2875.1495644081479</v>
      </c>
      <c r="K39" s="30">
        <f>($K$3+G39*12*7.57%)*SUM(Fasering!$D$5:$D$11)</f>
        <v>3873.5428581942228</v>
      </c>
      <c r="L39" s="73">
        <f>($K$3+H39*12*7.57%)*SUM(Fasering!$D$5:$D$12)</f>
        <v>5011.4514366400026</v>
      </c>
    </row>
    <row r="40" spans="1:12" x14ac:dyDescent="0.2">
      <c r="A40" s="52">
        <f t="shared" si="2"/>
        <v>30</v>
      </c>
      <c r="B40" s="16">
        <v>63189.33</v>
      </c>
      <c r="C40" s="16">
        <f t="shared" si="0"/>
        <v>64453.116600000001</v>
      </c>
      <c r="D40" s="68">
        <f t="shared" si="1"/>
        <v>5371.0930500000004</v>
      </c>
      <c r="E40" s="69">
        <f>GEW!$D$8+($D40-GEW!$D$8)*SUM(Fasering!$D$5:$D$9)</f>
        <v>3839.7492879130737</v>
      </c>
      <c r="F40" s="70">
        <f>GEW!$D$8+($D40-GEW!$D$8)*SUM(Fasering!$D$5:$D$10)</f>
        <v>4350.5799931125703</v>
      </c>
      <c r="G40" s="70">
        <f>GEW!$D$8+($D40-GEW!$D$8)*SUM(Fasering!$D$5:$D$11)</f>
        <v>4860.2623448005052</v>
      </c>
      <c r="H40" s="71">
        <f>GEW!$D$8+($D40-GEW!$D$8)*SUM(Fasering!$D$5:$D$12)</f>
        <v>5371.0930500000013</v>
      </c>
      <c r="I40" s="72">
        <f>($K$3+E40*12*7.57%)*SUM(Fasering!$D$5:$D$9)</f>
        <v>2013.6193605183169</v>
      </c>
      <c r="J40" s="30">
        <f>($K$3+F40*12*7.57%)*SUM(Fasering!$D$5:$D$10)</f>
        <v>2878.1148947365546</v>
      </c>
      <c r="K40" s="30">
        <f>($K$3+G40*12*7.57%)*SUM(Fasering!$D$5:$D$11)</f>
        <v>3877.8870411128783</v>
      </c>
      <c r="L40" s="73">
        <f>($K$3+H40*12*7.57%)*SUM(Fasering!$D$5:$D$12)</f>
        <v>5017.4409266200028</v>
      </c>
    </row>
    <row r="41" spans="1:12" x14ac:dyDescent="0.2">
      <c r="A41" s="52">
        <f t="shared" si="2"/>
        <v>31</v>
      </c>
      <c r="B41" s="16">
        <v>63261.120000000003</v>
      </c>
      <c r="C41" s="16">
        <f t="shared" si="0"/>
        <v>64526.342400000001</v>
      </c>
      <c r="D41" s="68">
        <f t="shared" si="1"/>
        <v>5377.1952000000001</v>
      </c>
      <c r="E41" s="69">
        <f>GEW!$D$8+($D41-GEW!$D$8)*SUM(Fasering!$D$5:$D$9)</f>
        <v>3843.1376386052975</v>
      </c>
      <c r="F41" s="70">
        <f>GEW!$D$8+($D41-GEW!$D$8)*SUM(Fasering!$D$5:$D$10)</f>
        <v>4354.8736219327257</v>
      </c>
      <c r="G41" s="70">
        <f>GEW!$D$8+($D41-GEW!$D$8)*SUM(Fasering!$D$5:$D$11)</f>
        <v>4865.4592166725733</v>
      </c>
      <c r="H41" s="71">
        <f>GEW!$D$8+($D41-GEW!$D$8)*SUM(Fasering!$D$5:$D$12)</f>
        <v>5377.195200000001</v>
      </c>
      <c r="I41" s="72">
        <f>($K$3+E41*12*7.57%)*SUM(Fasering!$D$5:$D$9)</f>
        <v>2015.328474208347</v>
      </c>
      <c r="J41" s="30">
        <f>($K$3+F41*12*7.57%)*SUM(Fasering!$D$5:$D$10)</f>
        <v>2880.8592683897227</v>
      </c>
      <c r="K41" s="30">
        <f>($K$3+G41*12*7.57%)*SUM(Fasering!$D$5:$D$11)</f>
        <v>3881.9075244405844</v>
      </c>
      <c r="L41" s="73">
        <f>($K$3+H41*12*7.57%)*SUM(Fasering!$D$5:$D$12)</f>
        <v>5022.9841196800016</v>
      </c>
    </row>
    <row r="42" spans="1:12" x14ac:dyDescent="0.2">
      <c r="A42" s="52">
        <f t="shared" si="2"/>
        <v>32</v>
      </c>
      <c r="B42" s="16">
        <v>63327.61</v>
      </c>
      <c r="C42" s="16">
        <f t="shared" si="0"/>
        <v>64594.162199999999</v>
      </c>
      <c r="D42" s="68">
        <f t="shared" si="1"/>
        <v>5382.8468500000008</v>
      </c>
      <c r="E42" s="69">
        <f>GEW!$D$8+($D42-GEW!$D$8)*SUM(Fasering!$D$5:$D$9)</f>
        <v>3846.275839434466</v>
      </c>
      <c r="F42" s="70">
        <f>GEW!$D$8+($D42-GEW!$D$8)*SUM(Fasering!$D$5:$D$10)</f>
        <v>4358.8502674300389</v>
      </c>
      <c r="G42" s="70">
        <f>GEW!$D$8+($D42-GEW!$D$8)*SUM(Fasering!$D$5:$D$11)</f>
        <v>4870.2724220044292</v>
      </c>
      <c r="H42" s="71">
        <f>GEW!$D$8+($D42-GEW!$D$8)*SUM(Fasering!$D$5:$D$12)</f>
        <v>5382.8468500000017</v>
      </c>
      <c r="I42" s="72">
        <f>($K$3+E42*12*7.57%)*SUM(Fasering!$D$5:$D$9)</f>
        <v>2016.9114101221255</v>
      </c>
      <c r="J42" s="30">
        <f>($K$3+F42*12*7.57%)*SUM(Fasering!$D$5:$D$10)</f>
        <v>2883.4010347109256</v>
      </c>
      <c r="K42" s="30">
        <f>($K$3+G42*12*7.57%)*SUM(Fasering!$D$5:$D$11)</f>
        <v>3885.631189804275</v>
      </c>
      <c r="L42" s="73">
        <f>($K$3+H42*12*7.57%)*SUM(Fasering!$D$5:$D$12)</f>
        <v>5028.1180785400029</v>
      </c>
    </row>
    <row r="43" spans="1:12" x14ac:dyDescent="0.2">
      <c r="A43" s="52">
        <f t="shared" si="2"/>
        <v>33</v>
      </c>
      <c r="B43" s="16">
        <v>63389.17</v>
      </c>
      <c r="C43" s="16">
        <f t="shared" si="0"/>
        <v>64656.953399999999</v>
      </c>
      <c r="D43" s="68">
        <f t="shared" si="1"/>
        <v>5388.0794499999993</v>
      </c>
      <c r="E43" s="69">
        <f>GEW!$D$8+($D43-GEW!$D$8)*SUM(Fasering!$D$5:$D$9)</f>
        <v>3849.1813536929039</v>
      </c>
      <c r="F43" s="70">
        <f>GEW!$D$8+($D43-GEW!$D$8)*SUM(Fasering!$D$5:$D$10)</f>
        <v>4362.5320586289345</v>
      </c>
      <c r="G43" s="70">
        <f>GEW!$D$8+($D43-GEW!$D$8)*SUM(Fasering!$D$5:$D$11)</f>
        <v>4874.7287450639697</v>
      </c>
      <c r="H43" s="71">
        <f>GEW!$D$8+($D43-GEW!$D$8)*SUM(Fasering!$D$5:$D$12)</f>
        <v>5388.0794500000002</v>
      </c>
      <c r="I43" s="72">
        <f>($K$3+E43*12*7.57%)*SUM(Fasering!$D$5:$D$9)</f>
        <v>2018.3769768968607</v>
      </c>
      <c r="J43" s="30">
        <f>($K$3+F43*12*7.57%)*SUM(Fasering!$D$5:$D$10)</f>
        <v>2885.7543379856015</v>
      </c>
      <c r="K43" s="30">
        <f>($K$3+G43*12*7.57%)*SUM(Fasering!$D$5:$D$11)</f>
        <v>3889.0787584580366</v>
      </c>
      <c r="L43" s="73">
        <f>($K$3+H43*12*7.57%)*SUM(Fasering!$D$5:$D$12)</f>
        <v>5032.871372380001</v>
      </c>
    </row>
    <row r="44" spans="1:12" x14ac:dyDescent="0.2">
      <c r="A44" s="52">
        <f t="shared" si="2"/>
        <v>34</v>
      </c>
      <c r="B44" s="16">
        <v>63446.2</v>
      </c>
      <c r="C44" s="16">
        <f t="shared" si="0"/>
        <v>64715.123999999996</v>
      </c>
      <c r="D44" s="68">
        <f t="shared" si="1"/>
        <v>5392.9270000000006</v>
      </c>
      <c r="E44" s="69">
        <f>GEW!$D$8+($D44-GEW!$D$8)*SUM(Fasering!$D$5:$D$9)</f>
        <v>3851.8730606155614</v>
      </c>
      <c r="F44" s="70">
        <f>GEW!$D$8+($D44-GEW!$D$8)*SUM(Fasering!$D$5:$D$10)</f>
        <v>4365.9429187990627</v>
      </c>
      <c r="G44" s="70">
        <f>GEW!$D$8+($D44-GEW!$D$8)*SUM(Fasering!$D$5:$D$11)</f>
        <v>4878.8571418165002</v>
      </c>
      <c r="H44" s="71">
        <f>GEW!$D$8+($D44-GEW!$D$8)*SUM(Fasering!$D$5:$D$12)</f>
        <v>5392.9270000000015</v>
      </c>
      <c r="I44" s="72">
        <f>($K$3+E44*12*7.57%)*SUM(Fasering!$D$5:$D$9)</f>
        <v>2019.7346973835918</v>
      </c>
      <c r="J44" s="30">
        <f>($K$3+F44*12*7.57%)*SUM(Fasering!$D$5:$D$10)</f>
        <v>2887.9344693331459</v>
      </c>
      <c r="K44" s="30">
        <f>($K$3+G44*12*7.57%)*SUM(Fasering!$D$5:$D$11)</f>
        <v>3892.2726317576494</v>
      </c>
      <c r="L44" s="73">
        <f>($K$3+H44*12*7.57%)*SUM(Fasering!$D$5:$D$12)</f>
        <v>5037.2748868000026</v>
      </c>
    </row>
    <row r="45" spans="1:12" x14ac:dyDescent="0.2">
      <c r="A45" s="52">
        <f t="shared" si="2"/>
        <v>35</v>
      </c>
      <c r="B45" s="16">
        <v>63498.97</v>
      </c>
      <c r="C45" s="16">
        <f t="shared" si="0"/>
        <v>64768.949400000005</v>
      </c>
      <c r="D45" s="68">
        <f t="shared" si="1"/>
        <v>5397.4124499999998</v>
      </c>
      <c r="E45" s="69">
        <f>GEW!$D$8+($D45-GEW!$D$8)*SUM(Fasering!$D$5:$D$9)</f>
        <v>3854.3637036860255</v>
      </c>
      <c r="F45" s="70">
        <f>GEW!$D$8+($D45-GEW!$D$8)*SUM(Fasering!$D$5:$D$10)</f>
        <v>4369.0989961474334</v>
      </c>
      <c r="G45" s="70">
        <f>GEW!$D$8+($D45-GEW!$D$8)*SUM(Fasering!$D$5:$D$11)</f>
        <v>4882.6771575385928</v>
      </c>
      <c r="H45" s="71">
        <f>GEW!$D$8+($D45-GEW!$D$8)*SUM(Fasering!$D$5:$D$12)</f>
        <v>5397.4124500000007</v>
      </c>
      <c r="I45" s="72">
        <f>($K$3+E45*12*7.57%)*SUM(Fasering!$D$5:$D$9)</f>
        <v>2020.9909995067692</v>
      </c>
      <c r="J45" s="30">
        <f>($K$3+F45*12*7.57%)*SUM(Fasering!$D$5:$D$10)</f>
        <v>2889.951750259148</v>
      </c>
      <c r="K45" s="30">
        <f>($K$3+G45*12*7.57%)*SUM(Fasering!$D$5:$D$11)</f>
        <v>3895.2279306182577</v>
      </c>
      <c r="L45" s="73">
        <f>($K$3+H45*12*7.57%)*SUM(Fasering!$D$5:$D$12)</f>
        <v>5041.3494695800018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31</v>
      </c>
      <c r="B1" s="1" t="s">
        <v>103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37925.31</v>
      </c>
      <c r="C10" s="16">
        <f t="shared" ref="C10:C45" si="0">B10*$D$3</f>
        <v>38683.816200000001</v>
      </c>
      <c r="D10" s="68">
        <f t="shared" ref="D10:D45" si="1">B10/12*$D$3</f>
        <v>3223.6513499999996</v>
      </c>
      <c r="E10" s="69">
        <f>GEW!$D$8+($D10-GEW!$D$8)*SUM(Fasering!$D$5:$D$9)</f>
        <v>2647.3358646596826</v>
      </c>
      <c r="F10" s="70">
        <f>GEW!$D$8+($D10-GEW!$D$8)*SUM(Fasering!$D$5:$D$10)</f>
        <v>2839.5850859531265</v>
      </c>
      <c r="G10" s="70">
        <f>GEW!$D$8+($D10-GEW!$D$8)*SUM(Fasering!$D$5:$D$11)</f>
        <v>3031.4021287065561</v>
      </c>
      <c r="H10" s="71">
        <f>GEW!$D$8+($D10-GEW!$D$8)*SUM(Fasering!$D$5:$D$12)</f>
        <v>3223.6513500000001</v>
      </c>
      <c r="I10" s="72">
        <f>($K$3+E10*12*7.57%)*SUM(Fasering!$D$5:$D$9)</f>
        <v>1412.155612820857</v>
      </c>
      <c r="J10" s="30">
        <f>($K$3+F10*12*7.57%)*SUM(Fasering!$D$5:$D$10)</f>
        <v>1912.3270292801478</v>
      </c>
      <c r="K10" s="30">
        <f>($K$3+G10*12*7.57%)*SUM(Fasering!$D$5:$D$11)</f>
        <v>2463.0162902998632</v>
      </c>
      <c r="L10" s="73">
        <f>($K$3+H10*12*7.57%)*SUM(Fasering!$D$5:$D$12)</f>
        <v>3066.7048863400009</v>
      </c>
    </row>
    <row r="11" spans="1:12" x14ac:dyDescent="0.2">
      <c r="A11" s="52">
        <f t="shared" ref="A11:A45" si="2">+A10+1</f>
        <v>1</v>
      </c>
      <c r="B11" s="16">
        <v>39019.31</v>
      </c>
      <c r="C11" s="16">
        <f t="shared" si="0"/>
        <v>39799.696199999998</v>
      </c>
      <c r="D11" s="68">
        <f t="shared" si="1"/>
        <v>3316.6413499999999</v>
      </c>
      <c r="E11" s="69">
        <f>GEW!$D$8+($D11-GEW!$D$8)*SUM(Fasering!$D$5:$D$9)</f>
        <v>2698.9705722414219</v>
      </c>
      <c r="F11" s="70">
        <f>GEW!$D$8+($D11-GEW!$D$8)*SUM(Fasering!$D$5:$D$10)</f>
        <v>2905.0152284416313</v>
      </c>
      <c r="G11" s="70">
        <f>GEW!$D$8+($D11-GEW!$D$8)*SUM(Fasering!$D$5:$D$11)</f>
        <v>3110.596693799791</v>
      </c>
      <c r="H11" s="71">
        <f>GEW!$D$8+($D11-GEW!$D$8)*SUM(Fasering!$D$5:$D$12)</f>
        <v>3316.6413499999999</v>
      </c>
      <c r="I11" s="72">
        <f>($K$3+E11*12*7.57%)*SUM(Fasering!$D$5:$D$9)</f>
        <v>1438.2006104095631</v>
      </c>
      <c r="J11" s="30">
        <f>($K$3+F11*12*7.57%)*SUM(Fasering!$D$5:$D$10)</f>
        <v>1954.1482408216725</v>
      </c>
      <c r="K11" s="30">
        <f>($K$3+G11*12*7.57%)*SUM(Fasering!$D$5:$D$11)</f>
        <v>2524.283998344325</v>
      </c>
      <c r="L11" s="73">
        <f>($K$3+H11*12*7.57%)*SUM(Fasering!$D$5:$D$12)</f>
        <v>3151.1770023400009</v>
      </c>
    </row>
    <row r="12" spans="1:12" x14ac:dyDescent="0.2">
      <c r="A12" s="52">
        <f t="shared" si="2"/>
        <v>2</v>
      </c>
      <c r="B12" s="16">
        <v>40158.910000000003</v>
      </c>
      <c r="C12" s="16">
        <f t="shared" si="0"/>
        <v>40962.088200000006</v>
      </c>
      <c r="D12" s="68">
        <f t="shared" si="1"/>
        <v>3413.5073500000003</v>
      </c>
      <c r="E12" s="69">
        <f>GEW!$D$8+($D12-GEW!$D$8)*SUM(Fasering!$D$5:$D$9)</f>
        <v>2752.7575126071897</v>
      </c>
      <c r="F12" s="70">
        <f>GEW!$D$8+($D12-GEW!$D$8)*SUM(Fasering!$D$5:$D$10)</f>
        <v>2973.1726236700592</v>
      </c>
      <c r="G12" s="70">
        <f>GEW!$D$8+($D12-GEW!$D$8)*SUM(Fasering!$D$5:$D$11)</f>
        <v>3193.0922389371317</v>
      </c>
      <c r="H12" s="71">
        <f>GEW!$D$8+($D12-GEW!$D$8)*SUM(Fasering!$D$5:$D$12)</f>
        <v>3413.5073500000008</v>
      </c>
      <c r="I12" s="72">
        <f>($K$3+E12*12*7.57%)*SUM(Fasering!$D$5:$D$9)</f>
        <v>1465.3312130165918</v>
      </c>
      <c r="J12" s="30">
        <f>($K$3+F12*12*7.57%)*SUM(Fasering!$D$5:$D$10)</f>
        <v>1997.7126399740689</v>
      </c>
      <c r="K12" s="30">
        <f>($K$3+G12*12*7.57%)*SUM(Fasering!$D$5:$D$11)</f>
        <v>2588.1054609471303</v>
      </c>
      <c r="L12" s="73">
        <f>($K$3+H12*12*7.57%)*SUM(Fasering!$D$5:$D$12)</f>
        <v>3239.1700767400021</v>
      </c>
    </row>
    <row r="13" spans="1:12" x14ac:dyDescent="0.2">
      <c r="A13" s="52">
        <f t="shared" si="2"/>
        <v>3</v>
      </c>
      <c r="B13" s="16">
        <v>41298.46</v>
      </c>
      <c r="C13" s="16">
        <f t="shared" si="0"/>
        <v>42124.429199999999</v>
      </c>
      <c r="D13" s="68">
        <f t="shared" si="1"/>
        <v>3510.3691000000003</v>
      </c>
      <c r="E13" s="69">
        <f>GEW!$D$8+($D13-GEW!$D$8)*SUM(Fasering!$D$5:$D$9)</f>
        <v>2806.5420930685891</v>
      </c>
      <c r="F13" s="70">
        <f>GEW!$D$8+($D13-GEW!$D$8)*SUM(Fasering!$D$5:$D$10)</f>
        <v>3041.3270284897808</v>
      </c>
      <c r="G13" s="70">
        <f>GEW!$D$8+($D13-GEW!$D$8)*SUM(Fasering!$D$5:$D$11)</f>
        <v>3275.5841645788091</v>
      </c>
      <c r="H13" s="71">
        <f>GEW!$D$8+($D13-GEW!$D$8)*SUM(Fasering!$D$5:$D$12)</f>
        <v>3510.3691000000008</v>
      </c>
      <c r="I13" s="72">
        <f>($K$3+E13*12*7.57%)*SUM(Fasering!$D$5:$D$9)</f>
        <v>1492.4606252672411</v>
      </c>
      <c r="J13" s="30">
        <f>($K$3+F13*12*7.57%)*SUM(Fasering!$D$5:$D$10)</f>
        <v>2041.275127736541</v>
      </c>
      <c r="K13" s="30">
        <f>($K$3+G13*12*7.57%)*SUM(Fasering!$D$5:$D$11)</f>
        <v>2651.9241233804623</v>
      </c>
      <c r="L13" s="73">
        <f>($K$3+H13*12*7.57%)*SUM(Fasering!$D$5:$D$12)</f>
        <v>3327.1592904400022</v>
      </c>
    </row>
    <row r="14" spans="1:12" x14ac:dyDescent="0.2">
      <c r="A14" s="52">
        <f t="shared" si="2"/>
        <v>4</v>
      </c>
      <c r="B14" s="16">
        <v>42665.98</v>
      </c>
      <c r="C14" s="16">
        <f t="shared" si="0"/>
        <v>43519.299600000006</v>
      </c>
      <c r="D14" s="68">
        <f t="shared" si="1"/>
        <v>3626.6083000000003</v>
      </c>
      <c r="E14" s="69">
        <f>GEW!$D$8+($D14-GEW!$D$8)*SUM(Fasering!$D$5:$D$9)</f>
        <v>2871.0864215075107</v>
      </c>
      <c r="F14" s="70">
        <f>GEW!$D$8+($D14-GEW!$D$8)*SUM(Fasering!$D$5:$D$10)</f>
        <v>3123.1159027638942</v>
      </c>
      <c r="G14" s="70">
        <f>GEW!$D$8+($D14-GEW!$D$8)*SUM(Fasering!$D$5:$D$11)</f>
        <v>3374.5788187436174</v>
      </c>
      <c r="H14" s="71">
        <f>GEW!$D$8+($D14-GEW!$D$8)*SUM(Fasering!$D$5:$D$12)</f>
        <v>3626.6083000000008</v>
      </c>
      <c r="I14" s="72">
        <f>($K$3+E14*12*7.57%)*SUM(Fasering!$D$5:$D$9)</f>
        <v>1525.0173483956755</v>
      </c>
      <c r="J14" s="30">
        <f>($K$3+F14*12*7.57%)*SUM(Fasering!$D$5:$D$10)</f>
        <v>2093.5524067194165</v>
      </c>
      <c r="K14" s="30">
        <f>($K$3+G14*12*7.57%)*SUM(Fasering!$D$5:$D$11)</f>
        <v>2728.5098785038285</v>
      </c>
      <c r="L14" s="73">
        <f>($K$3+H14*12*7.57%)*SUM(Fasering!$D$5:$D$12)</f>
        <v>3432.7509797200023</v>
      </c>
    </row>
    <row r="15" spans="1:12" x14ac:dyDescent="0.2">
      <c r="A15" s="52">
        <f t="shared" si="2"/>
        <v>5</v>
      </c>
      <c r="B15" s="16">
        <v>44443.72</v>
      </c>
      <c r="C15" s="16">
        <f t="shared" si="0"/>
        <v>45332.594400000002</v>
      </c>
      <c r="D15" s="68">
        <f t="shared" si="1"/>
        <v>3777.7162000000003</v>
      </c>
      <c r="E15" s="69">
        <f>GEW!$D$8+($D15-GEW!$D$8)*SUM(Fasering!$D$5:$D$9)</f>
        <v>2954.9923493469632</v>
      </c>
      <c r="F15" s="70">
        <f>GEW!$D$8+($D15-GEW!$D$8)*SUM(Fasering!$D$5:$D$10)</f>
        <v>3229.4392862259729</v>
      </c>
      <c r="G15" s="70">
        <f>GEW!$D$8+($D15-GEW!$D$8)*SUM(Fasering!$D$5:$D$11)</f>
        <v>3503.2692631209911</v>
      </c>
      <c r="H15" s="71">
        <f>GEW!$D$8+($D15-GEW!$D$8)*SUM(Fasering!$D$5:$D$12)</f>
        <v>3777.7162000000008</v>
      </c>
      <c r="I15" s="72">
        <f>($K$3+E15*12*7.57%)*SUM(Fasering!$D$5:$D$9)</f>
        <v>1567.340231406047</v>
      </c>
      <c r="J15" s="30">
        <f>($K$3+F15*12*7.57%)*SUM(Fasering!$D$5:$D$10)</f>
        <v>2161.5114931964085</v>
      </c>
      <c r="K15" s="30">
        <f>($K$3+G15*12*7.57%)*SUM(Fasering!$D$5:$D$11)</f>
        <v>2828.0693440421842</v>
      </c>
      <c r="L15" s="73">
        <f>($K$3+H15*12*7.57%)*SUM(Fasering!$D$5:$D$12)</f>
        <v>3570.0173960800021</v>
      </c>
    </row>
    <row r="16" spans="1:12" x14ac:dyDescent="0.2">
      <c r="A16" s="52">
        <f t="shared" si="2"/>
        <v>6</v>
      </c>
      <c r="B16" s="16">
        <v>44443.72</v>
      </c>
      <c r="C16" s="16">
        <f t="shared" si="0"/>
        <v>45332.594400000002</v>
      </c>
      <c r="D16" s="68">
        <f t="shared" si="1"/>
        <v>3777.7162000000003</v>
      </c>
      <c r="E16" s="69">
        <f>GEW!$D$8+($D16-GEW!$D$8)*SUM(Fasering!$D$5:$D$9)</f>
        <v>2954.9923493469632</v>
      </c>
      <c r="F16" s="70">
        <f>GEW!$D$8+($D16-GEW!$D$8)*SUM(Fasering!$D$5:$D$10)</f>
        <v>3229.4392862259729</v>
      </c>
      <c r="G16" s="70">
        <f>GEW!$D$8+($D16-GEW!$D$8)*SUM(Fasering!$D$5:$D$11)</f>
        <v>3503.2692631209911</v>
      </c>
      <c r="H16" s="71">
        <f>GEW!$D$8+($D16-GEW!$D$8)*SUM(Fasering!$D$5:$D$12)</f>
        <v>3777.7162000000008</v>
      </c>
      <c r="I16" s="72">
        <f>($K$3+E16*12*7.57%)*SUM(Fasering!$D$5:$D$9)</f>
        <v>1567.340231406047</v>
      </c>
      <c r="J16" s="30">
        <f>($K$3+F16*12*7.57%)*SUM(Fasering!$D$5:$D$10)</f>
        <v>2161.5114931964085</v>
      </c>
      <c r="K16" s="30">
        <f>($K$3+G16*12*7.57%)*SUM(Fasering!$D$5:$D$11)</f>
        <v>2828.0693440421842</v>
      </c>
      <c r="L16" s="73">
        <f>($K$3+H16*12*7.57%)*SUM(Fasering!$D$5:$D$12)</f>
        <v>3570.0173960800021</v>
      </c>
    </row>
    <row r="17" spans="1:12" x14ac:dyDescent="0.2">
      <c r="A17" s="52">
        <f t="shared" si="2"/>
        <v>7</v>
      </c>
      <c r="B17" s="16">
        <v>46267.040000000001</v>
      </c>
      <c r="C17" s="16">
        <f t="shared" si="0"/>
        <v>47192.380799999999</v>
      </c>
      <c r="D17" s="68">
        <f t="shared" si="1"/>
        <v>3932.6983999999998</v>
      </c>
      <c r="E17" s="69">
        <f>GEW!$D$8+($D17-GEW!$D$8)*SUM(Fasering!$D$5:$D$9)</f>
        <v>3041.0495660086963</v>
      </c>
      <c r="F17" s="70">
        <f>GEW!$D$8+($D17-GEW!$D$8)*SUM(Fasering!$D$5:$D$10)</f>
        <v>3338.4887262644916</v>
      </c>
      <c r="G17" s="70">
        <f>GEW!$D$8+($D17-GEW!$D$8)*SUM(Fasering!$D$5:$D$11)</f>
        <v>3635.2592397442045</v>
      </c>
      <c r="H17" s="71">
        <f>GEW!$D$8+($D17-GEW!$D$8)*SUM(Fasering!$D$5:$D$12)</f>
        <v>3932.6984000000002</v>
      </c>
      <c r="I17" s="72">
        <f>($K$3+E17*12*7.57%)*SUM(Fasering!$D$5:$D$9)</f>
        <v>1610.7482432921888</v>
      </c>
      <c r="J17" s="30">
        <f>($K$3+F17*12*7.57%)*SUM(Fasering!$D$5:$D$10)</f>
        <v>2231.2130027283029</v>
      </c>
      <c r="K17" s="30">
        <f>($K$3+G17*12*7.57%)*SUM(Fasering!$D$5:$D$11)</f>
        <v>2930.1814440710937</v>
      </c>
      <c r="L17" s="73">
        <f>($K$3+H17*12*7.57%)*SUM(Fasering!$D$5:$D$12)</f>
        <v>3710.8032265600013</v>
      </c>
    </row>
    <row r="18" spans="1:12" x14ac:dyDescent="0.2">
      <c r="A18" s="52">
        <f t="shared" si="2"/>
        <v>8</v>
      </c>
      <c r="B18" s="16">
        <v>46267.040000000001</v>
      </c>
      <c r="C18" s="16">
        <f t="shared" si="0"/>
        <v>47192.380799999999</v>
      </c>
      <c r="D18" s="68">
        <f t="shared" si="1"/>
        <v>3932.6983999999998</v>
      </c>
      <c r="E18" s="69">
        <f>GEW!$D$8+($D18-GEW!$D$8)*SUM(Fasering!$D$5:$D$9)</f>
        <v>3041.0495660086963</v>
      </c>
      <c r="F18" s="70">
        <f>GEW!$D$8+($D18-GEW!$D$8)*SUM(Fasering!$D$5:$D$10)</f>
        <v>3338.4887262644916</v>
      </c>
      <c r="G18" s="70">
        <f>GEW!$D$8+($D18-GEW!$D$8)*SUM(Fasering!$D$5:$D$11)</f>
        <v>3635.2592397442045</v>
      </c>
      <c r="H18" s="71">
        <f>GEW!$D$8+($D18-GEW!$D$8)*SUM(Fasering!$D$5:$D$12)</f>
        <v>3932.6984000000002</v>
      </c>
      <c r="I18" s="72">
        <f>($K$3+E18*12*7.57%)*SUM(Fasering!$D$5:$D$9)</f>
        <v>1610.7482432921888</v>
      </c>
      <c r="J18" s="30">
        <f>($K$3+F18*12*7.57%)*SUM(Fasering!$D$5:$D$10)</f>
        <v>2231.2130027283029</v>
      </c>
      <c r="K18" s="30">
        <f>($K$3+G18*12*7.57%)*SUM(Fasering!$D$5:$D$11)</f>
        <v>2930.1814440710937</v>
      </c>
      <c r="L18" s="73">
        <f>($K$3+H18*12*7.57%)*SUM(Fasering!$D$5:$D$12)</f>
        <v>3710.8032265600013</v>
      </c>
    </row>
    <row r="19" spans="1:12" x14ac:dyDescent="0.2">
      <c r="A19" s="52">
        <f t="shared" si="2"/>
        <v>9</v>
      </c>
      <c r="B19" s="16">
        <v>48090.39</v>
      </c>
      <c r="C19" s="16">
        <f t="shared" si="0"/>
        <v>49052.197800000002</v>
      </c>
      <c r="D19" s="68">
        <f t="shared" si="1"/>
        <v>4087.6831499999998</v>
      </c>
      <c r="E19" s="69">
        <f>GEW!$D$8+($D19-GEW!$D$8)*SUM(Fasering!$D$5:$D$9)</f>
        <v>3127.1081986130512</v>
      </c>
      <c r="F19" s="70">
        <f>GEW!$D$8+($D19-GEW!$D$8)*SUM(Fasering!$D$5:$D$10)</f>
        <v>3447.5399605482353</v>
      </c>
      <c r="G19" s="70">
        <f>GEW!$D$8+($D19-GEW!$D$8)*SUM(Fasering!$D$5:$D$11)</f>
        <v>3767.2513880648166</v>
      </c>
      <c r="H19" s="71">
        <f>GEW!$D$8+($D19-GEW!$D$8)*SUM(Fasering!$D$5:$D$12)</f>
        <v>4087.6831500000003</v>
      </c>
      <c r="I19" s="72">
        <f>($K$3+E19*12*7.57%)*SUM(Fasering!$D$5:$D$9)</f>
        <v>1654.1569693921585</v>
      </c>
      <c r="J19" s="30">
        <f>($K$3+F19*12*7.57%)*SUM(Fasering!$D$5:$D$10)</f>
        <v>2300.9156590941529</v>
      </c>
      <c r="K19" s="30">
        <f>($K$3+G19*12*7.57%)*SUM(Fasering!$D$5:$D$11)</f>
        <v>3032.2952242016872</v>
      </c>
      <c r="L19" s="73">
        <f>($K$3+H19*12*7.57%)*SUM(Fasering!$D$5:$D$12)</f>
        <v>3851.5913734600013</v>
      </c>
    </row>
    <row r="20" spans="1:12" x14ac:dyDescent="0.2">
      <c r="A20" s="52">
        <f t="shared" si="2"/>
        <v>10</v>
      </c>
      <c r="B20" s="16">
        <v>48090.39</v>
      </c>
      <c r="C20" s="16">
        <f t="shared" si="0"/>
        <v>49052.197800000002</v>
      </c>
      <c r="D20" s="68">
        <f t="shared" si="1"/>
        <v>4087.6831499999998</v>
      </c>
      <c r="E20" s="69">
        <f>GEW!$D$8+($D20-GEW!$D$8)*SUM(Fasering!$D$5:$D$9)</f>
        <v>3127.1081986130512</v>
      </c>
      <c r="F20" s="70">
        <f>GEW!$D$8+($D20-GEW!$D$8)*SUM(Fasering!$D$5:$D$10)</f>
        <v>3447.5399605482353</v>
      </c>
      <c r="G20" s="70">
        <f>GEW!$D$8+($D20-GEW!$D$8)*SUM(Fasering!$D$5:$D$11)</f>
        <v>3767.2513880648166</v>
      </c>
      <c r="H20" s="71">
        <f>GEW!$D$8+($D20-GEW!$D$8)*SUM(Fasering!$D$5:$D$12)</f>
        <v>4087.6831500000003</v>
      </c>
      <c r="I20" s="72">
        <f>($K$3+E20*12*7.57%)*SUM(Fasering!$D$5:$D$9)</f>
        <v>1654.1569693921585</v>
      </c>
      <c r="J20" s="30">
        <f>($K$3+F20*12*7.57%)*SUM(Fasering!$D$5:$D$10)</f>
        <v>2300.9156590941529</v>
      </c>
      <c r="K20" s="30">
        <f>($K$3+G20*12*7.57%)*SUM(Fasering!$D$5:$D$11)</f>
        <v>3032.2952242016872</v>
      </c>
      <c r="L20" s="73">
        <f>($K$3+H20*12*7.57%)*SUM(Fasering!$D$5:$D$12)</f>
        <v>3851.5913734600013</v>
      </c>
    </row>
    <row r="21" spans="1:12" x14ac:dyDescent="0.2">
      <c r="A21" s="52">
        <f t="shared" si="2"/>
        <v>11</v>
      </c>
      <c r="B21" s="16">
        <v>50369.56</v>
      </c>
      <c r="C21" s="16">
        <f t="shared" si="0"/>
        <v>51376.951199999996</v>
      </c>
      <c r="D21" s="68">
        <f t="shared" si="1"/>
        <v>4281.4125999999997</v>
      </c>
      <c r="E21" s="69">
        <f>GEW!$D$8+($D21-GEW!$D$8)*SUM(Fasering!$D$5:$D$9)</f>
        <v>3234.6806634019654</v>
      </c>
      <c r="F21" s="70">
        <f>GEW!$D$8+($D21-GEW!$D$8)*SUM(Fasering!$D$5:$D$10)</f>
        <v>3583.8529567598666</v>
      </c>
      <c r="G21" s="70">
        <f>GEW!$D$8+($D21-GEW!$D$8)*SUM(Fasering!$D$5:$D$11)</f>
        <v>3932.2403066420989</v>
      </c>
      <c r="H21" s="71">
        <f>GEW!$D$8+($D21-GEW!$D$8)*SUM(Fasering!$D$5:$D$12)</f>
        <v>4281.4125999999997</v>
      </c>
      <c r="I21" s="72">
        <f>($K$3+E21*12*7.57%)*SUM(Fasering!$D$5:$D$9)</f>
        <v>1708.4174603923882</v>
      </c>
      <c r="J21" s="30">
        <f>($K$3+F21*12*7.57%)*SUM(Fasering!$D$5:$D$10)</f>
        <v>2388.04331056499</v>
      </c>
      <c r="K21" s="30">
        <f>($K$3+G21*12*7.57%)*SUM(Fasering!$D$5:$D$11)</f>
        <v>3159.9364693056132</v>
      </c>
      <c r="L21" s="73">
        <f>($K$3+H21*12*7.57%)*SUM(Fasering!$D$5:$D$12)</f>
        <v>4027.5752058400008</v>
      </c>
    </row>
    <row r="22" spans="1:12" x14ac:dyDescent="0.2">
      <c r="A22" s="52">
        <f t="shared" si="2"/>
        <v>12</v>
      </c>
      <c r="B22" s="16">
        <v>50369.56</v>
      </c>
      <c r="C22" s="16">
        <f t="shared" si="0"/>
        <v>51376.951199999996</v>
      </c>
      <c r="D22" s="68">
        <f t="shared" si="1"/>
        <v>4281.4125999999997</v>
      </c>
      <c r="E22" s="69">
        <f>GEW!$D$8+($D22-GEW!$D$8)*SUM(Fasering!$D$5:$D$9)</f>
        <v>3234.6806634019654</v>
      </c>
      <c r="F22" s="70">
        <f>GEW!$D$8+($D22-GEW!$D$8)*SUM(Fasering!$D$5:$D$10)</f>
        <v>3583.8529567598666</v>
      </c>
      <c r="G22" s="70">
        <f>GEW!$D$8+($D22-GEW!$D$8)*SUM(Fasering!$D$5:$D$11)</f>
        <v>3932.2403066420989</v>
      </c>
      <c r="H22" s="71">
        <f>GEW!$D$8+($D22-GEW!$D$8)*SUM(Fasering!$D$5:$D$12)</f>
        <v>4281.4125999999997</v>
      </c>
      <c r="I22" s="72">
        <f>($K$3+E22*12*7.57%)*SUM(Fasering!$D$5:$D$9)</f>
        <v>1708.4174603923882</v>
      </c>
      <c r="J22" s="30">
        <f>($K$3+F22*12*7.57%)*SUM(Fasering!$D$5:$D$10)</f>
        <v>2388.04331056499</v>
      </c>
      <c r="K22" s="30">
        <f>($K$3+G22*12*7.57%)*SUM(Fasering!$D$5:$D$11)</f>
        <v>3159.9364693056132</v>
      </c>
      <c r="L22" s="73">
        <f>($K$3+H22*12*7.57%)*SUM(Fasering!$D$5:$D$12)</f>
        <v>4027.5752058400008</v>
      </c>
    </row>
    <row r="23" spans="1:12" x14ac:dyDescent="0.2">
      <c r="A23" s="52">
        <f t="shared" si="2"/>
        <v>13</v>
      </c>
      <c r="B23" s="16">
        <v>52420.81</v>
      </c>
      <c r="C23" s="16">
        <f t="shared" si="0"/>
        <v>53469.226199999997</v>
      </c>
      <c r="D23" s="68">
        <f t="shared" si="1"/>
        <v>4455.7688499999995</v>
      </c>
      <c r="E23" s="69">
        <f>GEW!$D$8+($D23-GEW!$D$8)*SUM(Fasering!$D$5:$D$9)</f>
        <v>3331.4957401177262</v>
      </c>
      <c r="F23" s="70">
        <f>GEW!$D$8+($D23-GEW!$D$8)*SUM(Fasering!$D$5:$D$10)</f>
        <v>3706.5344739258126</v>
      </c>
      <c r="G23" s="70">
        <f>GEW!$D$8+($D23-GEW!$D$8)*SUM(Fasering!$D$5:$D$11)</f>
        <v>4080.7301161919136</v>
      </c>
      <c r="H23" s="71">
        <f>GEW!$D$8+($D23-GEW!$D$8)*SUM(Fasering!$D$5:$D$12)</f>
        <v>4455.7688500000004</v>
      </c>
      <c r="I23" s="72">
        <f>($K$3+E23*12*7.57%)*SUM(Fasering!$D$5:$D$9)</f>
        <v>1757.2518308712117</v>
      </c>
      <c r="J23" s="30">
        <f>($K$3+F23*12*7.57%)*SUM(Fasering!$D$5:$D$10)</f>
        <v>2466.4580822053485</v>
      </c>
      <c r="K23" s="30">
        <f>($K$3+G23*12*7.57%)*SUM(Fasering!$D$5:$D$11)</f>
        <v>3274.8134218889786</v>
      </c>
      <c r="L23" s="73">
        <f>($K$3+H23*12*7.57%)*SUM(Fasering!$D$5:$D$12)</f>
        <v>4185.9604233400014</v>
      </c>
    </row>
    <row r="24" spans="1:12" x14ac:dyDescent="0.2">
      <c r="A24" s="52">
        <f t="shared" si="2"/>
        <v>14</v>
      </c>
      <c r="B24" s="16">
        <v>52420.81</v>
      </c>
      <c r="C24" s="16">
        <f t="shared" si="0"/>
        <v>53469.226199999997</v>
      </c>
      <c r="D24" s="68">
        <f t="shared" si="1"/>
        <v>4455.7688499999995</v>
      </c>
      <c r="E24" s="69">
        <f>GEW!$D$8+($D24-GEW!$D$8)*SUM(Fasering!$D$5:$D$9)</f>
        <v>3331.4957401177262</v>
      </c>
      <c r="F24" s="70">
        <f>GEW!$D$8+($D24-GEW!$D$8)*SUM(Fasering!$D$5:$D$10)</f>
        <v>3706.5344739258126</v>
      </c>
      <c r="G24" s="70">
        <f>GEW!$D$8+($D24-GEW!$D$8)*SUM(Fasering!$D$5:$D$11)</f>
        <v>4080.7301161919136</v>
      </c>
      <c r="H24" s="71">
        <f>GEW!$D$8+($D24-GEW!$D$8)*SUM(Fasering!$D$5:$D$12)</f>
        <v>4455.7688500000004</v>
      </c>
      <c r="I24" s="72">
        <f>($K$3+E24*12*7.57%)*SUM(Fasering!$D$5:$D$9)</f>
        <v>1757.2518308712117</v>
      </c>
      <c r="J24" s="30">
        <f>($K$3+F24*12*7.57%)*SUM(Fasering!$D$5:$D$10)</f>
        <v>2466.4580822053485</v>
      </c>
      <c r="K24" s="30">
        <f>($K$3+G24*12*7.57%)*SUM(Fasering!$D$5:$D$11)</f>
        <v>3274.8134218889786</v>
      </c>
      <c r="L24" s="73">
        <f>($K$3+H24*12*7.57%)*SUM(Fasering!$D$5:$D$12)</f>
        <v>4185.9604233400014</v>
      </c>
    </row>
    <row r="25" spans="1:12" x14ac:dyDescent="0.2">
      <c r="A25" s="52">
        <f t="shared" si="2"/>
        <v>15</v>
      </c>
      <c r="B25" s="16">
        <v>54472.07</v>
      </c>
      <c r="C25" s="16">
        <f t="shared" si="0"/>
        <v>55561.511400000003</v>
      </c>
      <c r="D25" s="68">
        <f t="shared" si="1"/>
        <v>4630.1259499999996</v>
      </c>
      <c r="E25" s="69">
        <f>GEW!$D$8+($D25-GEW!$D$8)*SUM(Fasering!$D$5:$D$9)</f>
        <v>3428.3112888143605</v>
      </c>
      <c r="F25" s="70">
        <f>GEW!$D$8+($D25-GEW!$D$8)*SUM(Fasering!$D$5:$D$10)</f>
        <v>3829.2165891735003</v>
      </c>
      <c r="G25" s="70">
        <f>GEW!$D$8+($D25-GEW!$D$8)*SUM(Fasering!$D$5:$D$11)</f>
        <v>4229.2206496408608</v>
      </c>
      <c r="H25" s="71">
        <f>GEW!$D$8+($D25-GEW!$D$8)*SUM(Fasering!$D$5:$D$12)</f>
        <v>4630.1259499999996</v>
      </c>
      <c r="I25" s="72">
        <f>($K$3+E25*12*7.57%)*SUM(Fasering!$D$5:$D$9)</f>
        <v>1806.0864394213115</v>
      </c>
      <c r="J25" s="30">
        <f>($K$3+F25*12*7.57%)*SUM(Fasering!$D$5:$D$10)</f>
        <v>2544.8732361236921</v>
      </c>
      <c r="K25" s="30">
        <f>($K$3+G25*12*7.57%)*SUM(Fasering!$D$5:$D$11)</f>
        <v>3389.6909345062381</v>
      </c>
      <c r="L25" s="73">
        <f>($K$3+H25*12*7.57%)*SUM(Fasering!$D$5:$D$12)</f>
        <v>4344.3464129800013</v>
      </c>
    </row>
    <row r="26" spans="1:12" x14ac:dyDescent="0.2">
      <c r="A26" s="52">
        <f t="shared" si="2"/>
        <v>16</v>
      </c>
      <c r="B26" s="16">
        <v>54472.07</v>
      </c>
      <c r="C26" s="16">
        <f t="shared" si="0"/>
        <v>55561.511400000003</v>
      </c>
      <c r="D26" s="68">
        <f t="shared" si="1"/>
        <v>4630.1259499999996</v>
      </c>
      <c r="E26" s="69">
        <f>GEW!$D$8+($D26-GEW!$D$8)*SUM(Fasering!$D$5:$D$9)</f>
        <v>3428.3112888143605</v>
      </c>
      <c r="F26" s="70">
        <f>GEW!$D$8+($D26-GEW!$D$8)*SUM(Fasering!$D$5:$D$10)</f>
        <v>3829.2165891735003</v>
      </c>
      <c r="G26" s="70">
        <f>GEW!$D$8+($D26-GEW!$D$8)*SUM(Fasering!$D$5:$D$11)</f>
        <v>4229.2206496408608</v>
      </c>
      <c r="H26" s="71">
        <f>GEW!$D$8+($D26-GEW!$D$8)*SUM(Fasering!$D$5:$D$12)</f>
        <v>4630.1259499999996</v>
      </c>
      <c r="I26" s="72">
        <f>($K$3+E26*12*7.57%)*SUM(Fasering!$D$5:$D$9)</f>
        <v>1806.0864394213115</v>
      </c>
      <c r="J26" s="30">
        <f>($K$3+F26*12*7.57%)*SUM(Fasering!$D$5:$D$10)</f>
        <v>2544.8732361236921</v>
      </c>
      <c r="K26" s="30">
        <f>($K$3+G26*12*7.57%)*SUM(Fasering!$D$5:$D$11)</f>
        <v>3389.6909345062381</v>
      </c>
      <c r="L26" s="73">
        <f>($K$3+H26*12*7.57%)*SUM(Fasering!$D$5:$D$12)</f>
        <v>4344.3464129800013</v>
      </c>
    </row>
    <row r="27" spans="1:12" x14ac:dyDescent="0.2">
      <c r="A27" s="52">
        <f t="shared" si="2"/>
        <v>17</v>
      </c>
      <c r="B27" s="16">
        <v>56751.23</v>
      </c>
      <c r="C27" s="16">
        <f t="shared" si="0"/>
        <v>57886.254600000007</v>
      </c>
      <c r="D27" s="68">
        <f t="shared" si="1"/>
        <v>4823.85455</v>
      </c>
      <c r="E27" s="69">
        <f>GEW!$D$8+($D27-GEW!$D$8)*SUM(Fasering!$D$5:$D$9)</f>
        <v>3535.8832816224017</v>
      </c>
      <c r="F27" s="70">
        <f>GEW!$D$8+($D27-GEW!$D$8)*SUM(Fasering!$D$5:$D$10)</f>
        <v>3965.5289873033907</v>
      </c>
      <c r="G27" s="70">
        <f>GEW!$D$8+($D27-GEW!$D$8)*SUM(Fasering!$D$5:$D$11)</f>
        <v>4394.2088443190114</v>
      </c>
      <c r="H27" s="71">
        <f>GEW!$D$8+($D27-GEW!$D$8)*SUM(Fasering!$D$5:$D$12)</f>
        <v>4823.85455</v>
      </c>
      <c r="I27" s="72">
        <f>($K$3+E27*12*7.57%)*SUM(Fasering!$D$5:$D$9)</f>
        <v>1860.3466923502651</v>
      </c>
      <c r="J27" s="30">
        <f>($K$3+F27*12*7.57%)*SUM(Fasering!$D$5:$D$10)</f>
        <v>2632.0005053165455</v>
      </c>
      <c r="K27" s="30">
        <f>($K$3+G27*12*7.57%)*SUM(Fasering!$D$5:$D$11)</f>
        <v>3517.3316195762704</v>
      </c>
      <c r="L27" s="73">
        <f>($K$3+H27*12*7.57%)*SUM(Fasering!$D$5:$D$12)</f>
        <v>4520.3294732200011</v>
      </c>
    </row>
    <row r="28" spans="1:12" x14ac:dyDescent="0.2">
      <c r="A28" s="52">
        <f t="shared" si="2"/>
        <v>18</v>
      </c>
      <c r="B28" s="16">
        <v>56751.23</v>
      </c>
      <c r="C28" s="16">
        <f t="shared" si="0"/>
        <v>57886.254600000007</v>
      </c>
      <c r="D28" s="68">
        <f t="shared" si="1"/>
        <v>4823.85455</v>
      </c>
      <c r="E28" s="69">
        <f>GEW!$D$8+($D28-GEW!$D$8)*SUM(Fasering!$D$5:$D$9)</f>
        <v>3535.8832816224017</v>
      </c>
      <c r="F28" s="70">
        <f>GEW!$D$8+($D28-GEW!$D$8)*SUM(Fasering!$D$5:$D$10)</f>
        <v>3965.5289873033907</v>
      </c>
      <c r="G28" s="70">
        <f>GEW!$D$8+($D28-GEW!$D$8)*SUM(Fasering!$D$5:$D$11)</f>
        <v>4394.2088443190114</v>
      </c>
      <c r="H28" s="71">
        <f>GEW!$D$8+($D28-GEW!$D$8)*SUM(Fasering!$D$5:$D$12)</f>
        <v>4823.85455</v>
      </c>
      <c r="I28" s="72">
        <f>($K$3+E28*12*7.57%)*SUM(Fasering!$D$5:$D$9)</f>
        <v>1860.3466923502651</v>
      </c>
      <c r="J28" s="30">
        <f>($K$3+F28*12*7.57%)*SUM(Fasering!$D$5:$D$10)</f>
        <v>2632.0005053165455</v>
      </c>
      <c r="K28" s="30">
        <f>($K$3+G28*12*7.57%)*SUM(Fasering!$D$5:$D$11)</f>
        <v>3517.3316195762704</v>
      </c>
      <c r="L28" s="73">
        <f>($K$3+H28*12*7.57%)*SUM(Fasering!$D$5:$D$12)</f>
        <v>4520.3294732200011</v>
      </c>
    </row>
    <row r="29" spans="1:12" x14ac:dyDescent="0.2">
      <c r="A29" s="52">
        <f t="shared" si="2"/>
        <v>19</v>
      </c>
      <c r="B29" s="16">
        <v>56751.23</v>
      </c>
      <c r="C29" s="16">
        <f t="shared" si="0"/>
        <v>57886.254600000007</v>
      </c>
      <c r="D29" s="68">
        <f t="shared" si="1"/>
        <v>4823.85455</v>
      </c>
      <c r="E29" s="69">
        <f>GEW!$D$8+($D29-GEW!$D$8)*SUM(Fasering!$D$5:$D$9)</f>
        <v>3535.8832816224017</v>
      </c>
      <c r="F29" s="70">
        <f>GEW!$D$8+($D29-GEW!$D$8)*SUM(Fasering!$D$5:$D$10)</f>
        <v>3965.5289873033907</v>
      </c>
      <c r="G29" s="70">
        <f>GEW!$D$8+($D29-GEW!$D$8)*SUM(Fasering!$D$5:$D$11)</f>
        <v>4394.2088443190114</v>
      </c>
      <c r="H29" s="71">
        <f>GEW!$D$8+($D29-GEW!$D$8)*SUM(Fasering!$D$5:$D$12)</f>
        <v>4823.85455</v>
      </c>
      <c r="I29" s="72">
        <f>($K$3+E29*12*7.57%)*SUM(Fasering!$D$5:$D$9)</f>
        <v>1860.3466923502651</v>
      </c>
      <c r="J29" s="30">
        <f>($K$3+F29*12*7.57%)*SUM(Fasering!$D$5:$D$10)</f>
        <v>2632.0005053165455</v>
      </c>
      <c r="K29" s="30">
        <f>($K$3+G29*12*7.57%)*SUM(Fasering!$D$5:$D$11)</f>
        <v>3517.3316195762704</v>
      </c>
      <c r="L29" s="73">
        <f>($K$3+H29*12*7.57%)*SUM(Fasering!$D$5:$D$12)</f>
        <v>4520.3294732200011</v>
      </c>
    </row>
    <row r="30" spans="1:12" x14ac:dyDescent="0.2">
      <c r="A30" s="52">
        <f t="shared" si="2"/>
        <v>20</v>
      </c>
      <c r="B30" s="16">
        <v>58802.45</v>
      </c>
      <c r="C30" s="16">
        <f t="shared" si="0"/>
        <v>59978.498999999996</v>
      </c>
      <c r="D30" s="68">
        <f t="shared" si="1"/>
        <v>4998.2082499999997</v>
      </c>
      <c r="E30" s="69">
        <f>GEW!$D$8+($D30-GEW!$D$8)*SUM(Fasering!$D$5:$D$9)</f>
        <v>3632.6969423955416</v>
      </c>
      <c r="F30" s="70">
        <f>GEW!$D$8+($D30-GEW!$D$8)*SUM(Fasering!$D$5:$D$10)</f>
        <v>4088.2087102241135</v>
      </c>
      <c r="G30" s="70">
        <f>GEW!$D$8+($D30-GEW!$D$8)*SUM(Fasering!$D$5:$D$11)</f>
        <v>4542.6964821714282</v>
      </c>
      <c r="H30" s="71">
        <f>GEW!$D$8+($D30-GEW!$D$8)*SUM(Fasering!$D$5:$D$12)</f>
        <v>4998.2082499999997</v>
      </c>
      <c r="I30" s="72">
        <f>($K$3+E30*12*7.57%)*SUM(Fasering!$D$5:$D$9)</f>
        <v>1909.1803486152612</v>
      </c>
      <c r="J30" s="30">
        <f>($K$3+F30*12*7.57%)*SUM(Fasering!$D$5:$D$10)</f>
        <v>2710.4141301229492</v>
      </c>
      <c r="K30" s="30">
        <f>($K$3+G30*12*7.57%)*SUM(Fasering!$D$5:$D$11)</f>
        <v>3632.2068920579522</v>
      </c>
      <c r="L30" s="73">
        <f>($K$3+H30*12*7.57%)*SUM(Fasering!$D$5:$D$12)</f>
        <v>4678.7123743000011</v>
      </c>
    </row>
    <row r="31" spans="1:12" x14ac:dyDescent="0.2">
      <c r="A31" s="52">
        <f t="shared" si="2"/>
        <v>21</v>
      </c>
      <c r="B31" s="16">
        <v>58802.45</v>
      </c>
      <c r="C31" s="16">
        <f t="shared" si="0"/>
        <v>59978.498999999996</v>
      </c>
      <c r="D31" s="68">
        <f t="shared" si="1"/>
        <v>4998.2082499999997</v>
      </c>
      <c r="E31" s="69">
        <f>GEW!$D$8+($D31-GEW!$D$8)*SUM(Fasering!$D$5:$D$9)</f>
        <v>3632.6969423955416</v>
      </c>
      <c r="F31" s="70">
        <f>GEW!$D$8+($D31-GEW!$D$8)*SUM(Fasering!$D$5:$D$10)</f>
        <v>4088.2087102241135</v>
      </c>
      <c r="G31" s="70">
        <f>GEW!$D$8+($D31-GEW!$D$8)*SUM(Fasering!$D$5:$D$11)</f>
        <v>4542.6964821714282</v>
      </c>
      <c r="H31" s="71">
        <f>GEW!$D$8+($D31-GEW!$D$8)*SUM(Fasering!$D$5:$D$12)</f>
        <v>4998.2082499999997</v>
      </c>
      <c r="I31" s="72">
        <f>($K$3+E31*12*7.57%)*SUM(Fasering!$D$5:$D$9)</f>
        <v>1909.1803486152612</v>
      </c>
      <c r="J31" s="30">
        <f>($K$3+F31*12*7.57%)*SUM(Fasering!$D$5:$D$10)</f>
        <v>2710.4141301229492</v>
      </c>
      <c r="K31" s="30">
        <f>($K$3+G31*12*7.57%)*SUM(Fasering!$D$5:$D$11)</f>
        <v>3632.2068920579522</v>
      </c>
      <c r="L31" s="73">
        <f>($K$3+H31*12*7.57%)*SUM(Fasering!$D$5:$D$12)</f>
        <v>4678.7123743000011</v>
      </c>
    </row>
    <row r="32" spans="1:12" x14ac:dyDescent="0.2">
      <c r="A32" s="52">
        <f t="shared" si="2"/>
        <v>22</v>
      </c>
      <c r="B32" s="16">
        <v>61081.61</v>
      </c>
      <c r="C32" s="16">
        <f t="shared" si="0"/>
        <v>62303.242200000001</v>
      </c>
      <c r="D32" s="68">
        <f t="shared" si="1"/>
        <v>5191.93685</v>
      </c>
      <c r="E32" s="69">
        <f>GEW!$D$8+($D32-GEW!$D$8)*SUM(Fasering!$D$5:$D$9)</f>
        <v>3740.2689352035823</v>
      </c>
      <c r="F32" s="70">
        <f>GEW!$D$8+($D32-GEW!$D$8)*SUM(Fasering!$D$5:$D$10)</f>
        <v>4224.5211083540034</v>
      </c>
      <c r="G32" s="70">
        <f>GEW!$D$8+($D32-GEW!$D$8)*SUM(Fasering!$D$5:$D$11)</f>
        <v>4707.6846768495789</v>
      </c>
      <c r="H32" s="71">
        <f>GEW!$D$8+($D32-GEW!$D$8)*SUM(Fasering!$D$5:$D$12)</f>
        <v>5191.936850000001</v>
      </c>
      <c r="I32" s="72">
        <f>($K$3+E32*12*7.57%)*SUM(Fasering!$D$5:$D$9)</f>
        <v>1963.4406015442148</v>
      </c>
      <c r="J32" s="30">
        <f>($K$3+F32*12*7.57%)*SUM(Fasering!$D$5:$D$10)</f>
        <v>2797.5413993158018</v>
      </c>
      <c r="K32" s="30">
        <f>($K$3+G32*12*7.57%)*SUM(Fasering!$D$5:$D$11)</f>
        <v>3759.847577127985</v>
      </c>
      <c r="L32" s="73">
        <f>($K$3+H32*12*7.57%)*SUM(Fasering!$D$5:$D$12)</f>
        <v>4854.6954345400018</v>
      </c>
    </row>
    <row r="33" spans="1:12" x14ac:dyDescent="0.2">
      <c r="A33" s="52">
        <f t="shared" si="2"/>
        <v>23</v>
      </c>
      <c r="B33" s="16">
        <v>63360.81</v>
      </c>
      <c r="C33" s="16">
        <f t="shared" si="0"/>
        <v>64628.0262</v>
      </c>
      <c r="D33" s="68">
        <f t="shared" si="1"/>
        <v>5385.66885</v>
      </c>
      <c r="E33" s="69">
        <f>GEW!$D$8+($D33-GEW!$D$8)*SUM(Fasering!$D$5:$D$9)</f>
        <v>3847.8428159351179</v>
      </c>
      <c r="F33" s="70">
        <f>GEW!$D$8+($D33-GEW!$D$8)*SUM(Fasering!$D$5:$D$10)</f>
        <v>4360.8358988108594</v>
      </c>
      <c r="G33" s="70">
        <f>GEW!$D$8+($D33-GEW!$D$8)*SUM(Fasering!$D$5:$D$11)</f>
        <v>4872.6757671242594</v>
      </c>
      <c r="H33" s="71">
        <f>GEW!$D$8+($D33-GEW!$D$8)*SUM(Fasering!$D$5:$D$12)</f>
        <v>5385.6688500000009</v>
      </c>
      <c r="I33" s="72">
        <f>($K$3+E33*12*7.57%)*SUM(Fasering!$D$5:$D$9)</f>
        <v>2017.7018067582724</v>
      </c>
      <c r="J33" s="30">
        <f>($K$3+F33*12*7.57%)*SUM(Fasering!$D$5:$D$10)</f>
        <v>2884.6701976205945</v>
      </c>
      <c r="K33" s="30">
        <f>($K$3+G33*12*7.57%)*SUM(Fasering!$D$5:$D$11)</f>
        <v>3887.4905023335946</v>
      </c>
      <c r="L33" s="73">
        <f>($K$3+H33*12*7.57%)*SUM(Fasering!$D$5:$D$12)</f>
        <v>5030.6815833400015</v>
      </c>
    </row>
    <row r="34" spans="1:12" x14ac:dyDescent="0.2">
      <c r="A34" s="52">
        <f t="shared" si="2"/>
        <v>24</v>
      </c>
      <c r="B34" s="16">
        <v>65184.13</v>
      </c>
      <c r="C34" s="16">
        <f t="shared" si="0"/>
        <v>66487.812600000005</v>
      </c>
      <c r="D34" s="68">
        <f t="shared" si="1"/>
        <v>5540.6510499999995</v>
      </c>
      <c r="E34" s="69">
        <f>GEW!$D$8+($D34-GEW!$D$8)*SUM(Fasering!$D$5:$D$9)</f>
        <v>3933.9000325968509</v>
      </c>
      <c r="F34" s="70">
        <f>GEW!$D$8+($D34-GEW!$D$8)*SUM(Fasering!$D$5:$D$10)</f>
        <v>4469.885338849379</v>
      </c>
      <c r="G34" s="70">
        <f>GEW!$D$8+($D34-GEW!$D$8)*SUM(Fasering!$D$5:$D$11)</f>
        <v>5004.6657437474732</v>
      </c>
      <c r="H34" s="71">
        <f>GEW!$D$8+($D34-GEW!$D$8)*SUM(Fasering!$D$5:$D$12)</f>
        <v>5540.6510500000004</v>
      </c>
      <c r="I34" s="72">
        <f>($K$3+E34*12*7.57%)*SUM(Fasering!$D$5:$D$9)</f>
        <v>2061.1098186444137</v>
      </c>
      <c r="J34" s="30">
        <f>($K$3+F34*12*7.57%)*SUM(Fasering!$D$5:$D$10)</f>
        <v>2954.3717071524893</v>
      </c>
      <c r="K34" s="30">
        <f>($K$3+G34*12*7.57%)*SUM(Fasering!$D$5:$D$11)</f>
        <v>3989.6026023625045</v>
      </c>
      <c r="L34" s="73">
        <f>($K$3+H34*12*7.57%)*SUM(Fasering!$D$5:$D$12)</f>
        <v>5171.4674138200016</v>
      </c>
    </row>
    <row r="35" spans="1:12" x14ac:dyDescent="0.2">
      <c r="A35" s="52">
        <f t="shared" si="2"/>
        <v>25</v>
      </c>
      <c r="B35" s="16">
        <v>65302.39</v>
      </c>
      <c r="C35" s="16">
        <f t="shared" si="0"/>
        <v>66608.4378</v>
      </c>
      <c r="D35" s="68">
        <f t="shared" si="1"/>
        <v>5550.7031500000003</v>
      </c>
      <c r="E35" s="69">
        <f>GEW!$D$8+($D35-GEW!$D$8)*SUM(Fasering!$D$5:$D$9)</f>
        <v>3939.4816784091154</v>
      </c>
      <c r="F35" s="70">
        <f>GEW!$D$8+($D35-GEW!$D$8)*SUM(Fasering!$D$5:$D$10)</f>
        <v>4476.9582535209429</v>
      </c>
      <c r="G35" s="70">
        <f>GEW!$D$8+($D35-GEW!$D$8)*SUM(Fasering!$D$5:$D$11)</f>
        <v>5013.2265748881737</v>
      </c>
      <c r="H35" s="71">
        <f>GEW!$D$8+($D35-GEW!$D$8)*SUM(Fasering!$D$5:$D$12)</f>
        <v>5550.7031500000012</v>
      </c>
      <c r="I35" s="72">
        <f>($K$3+E35*12*7.57%)*SUM(Fasering!$D$5:$D$9)</f>
        <v>2063.9252495537748</v>
      </c>
      <c r="J35" s="30">
        <f>($K$3+F35*12*7.57%)*SUM(Fasering!$D$5:$D$10)</f>
        <v>2958.8925266012106</v>
      </c>
      <c r="K35" s="30">
        <f>($K$3+G35*12*7.57%)*SUM(Fasering!$D$5:$D$11)</f>
        <v>3996.2255631973653</v>
      </c>
      <c r="L35" s="73">
        <f>($K$3+H35*12*7.57%)*SUM(Fasering!$D$5:$D$12)</f>
        <v>5180.5987414600022</v>
      </c>
    </row>
    <row r="36" spans="1:12" x14ac:dyDescent="0.2">
      <c r="A36" s="52">
        <f t="shared" si="2"/>
        <v>26</v>
      </c>
      <c r="B36" s="16">
        <v>65411.97</v>
      </c>
      <c r="C36" s="16">
        <f t="shared" si="0"/>
        <v>66720.209400000007</v>
      </c>
      <c r="D36" s="68">
        <f t="shared" si="1"/>
        <v>5560.0174500000003</v>
      </c>
      <c r="E36" s="69">
        <f>GEW!$D$8+($D36-GEW!$D$8)*SUM(Fasering!$D$5:$D$9)</f>
        <v>3944.6536448230154</v>
      </c>
      <c r="F36" s="70">
        <f>GEW!$D$8+($D36-GEW!$D$8)*SUM(Fasering!$D$5:$D$10)</f>
        <v>4483.5120332411352</v>
      </c>
      <c r="G36" s="70">
        <f>GEW!$D$8+($D36-GEW!$D$8)*SUM(Fasering!$D$5:$D$11)</f>
        <v>5021.1590615818823</v>
      </c>
      <c r="H36" s="71">
        <f>GEW!$D$8+($D36-GEW!$D$8)*SUM(Fasering!$D$5:$D$12)</f>
        <v>5560.0174500000012</v>
      </c>
      <c r="I36" s="72">
        <f>($K$3+E36*12*7.57%)*SUM(Fasering!$D$5:$D$9)</f>
        <v>2066.5340345956129</v>
      </c>
      <c r="J36" s="30">
        <f>($K$3+F36*12*7.57%)*SUM(Fasering!$D$5:$D$10)</f>
        <v>2963.0815287590899</v>
      </c>
      <c r="K36" s="30">
        <f>($K$3+G36*12*7.57%)*SUM(Fasering!$D$5:$D$11)</f>
        <v>4002.3624146119109</v>
      </c>
      <c r="L36" s="73">
        <f>($K$3+H36*12*7.57%)*SUM(Fasering!$D$5:$D$12)</f>
        <v>5189.0598515800029</v>
      </c>
    </row>
    <row r="37" spans="1:12" x14ac:dyDescent="0.2">
      <c r="A37" s="52">
        <f t="shared" si="2"/>
        <v>27</v>
      </c>
      <c r="B37" s="16">
        <v>65513.5</v>
      </c>
      <c r="C37" s="16">
        <f t="shared" si="0"/>
        <v>66823.77</v>
      </c>
      <c r="D37" s="68">
        <f t="shared" si="1"/>
        <v>5568.6475</v>
      </c>
      <c r="E37" s="69">
        <f>GEW!$D$8+($D37-GEW!$D$8)*SUM(Fasering!$D$5:$D$9)</f>
        <v>3949.445666633595</v>
      </c>
      <c r="F37" s="70">
        <f>GEW!$D$8+($D37-GEW!$D$8)*SUM(Fasering!$D$5:$D$10)</f>
        <v>4489.5843571596524</v>
      </c>
      <c r="G37" s="70">
        <f>GEW!$D$8+($D37-GEW!$D$8)*SUM(Fasering!$D$5:$D$11)</f>
        <v>5028.508809473944</v>
      </c>
      <c r="H37" s="71">
        <f>GEW!$D$8+($D37-GEW!$D$8)*SUM(Fasering!$D$5:$D$12)</f>
        <v>5568.6475000000009</v>
      </c>
      <c r="I37" s="72">
        <f>($K$3+E37*12*7.57%)*SUM(Fasering!$D$5:$D$9)</f>
        <v>2068.951172260312</v>
      </c>
      <c r="J37" s="30">
        <f>($K$3+F37*12*7.57%)*SUM(Fasering!$D$5:$D$10)</f>
        <v>2966.9627971391733</v>
      </c>
      <c r="K37" s="30">
        <f>($K$3+G37*12*7.57%)*SUM(Fasering!$D$5:$D$11)</f>
        <v>4008.0484387414849</v>
      </c>
      <c r="L37" s="73">
        <f>($K$3+H37*12*7.57%)*SUM(Fasering!$D$5:$D$12)</f>
        <v>5196.8993890000029</v>
      </c>
    </row>
    <row r="38" spans="1:12" x14ac:dyDescent="0.2">
      <c r="A38" s="52">
        <f t="shared" si="2"/>
        <v>28</v>
      </c>
      <c r="B38" s="16">
        <v>65607.56</v>
      </c>
      <c r="C38" s="16">
        <f t="shared" si="0"/>
        <v>66919.711200000005</v>
      </c>
      <c r="D38" s="68">
        <f t="shared" si="1"/>
        <v>5576.6425999999992</v>
      </c>
      <c r="E38" s="69">
        <f>GEW!$D$8+($D38-GEW!$D$8)*SUM(Fasering!$D$5:$D$9)</f>
        <v>3953.8851187315272</v>
      </c>
      <c r="F38" s="70">
        <f>GEW!$D$8+($D38-GEW!$D$8)*SUM(Fasering!$D$5:$D$10)</f>
        <v>4495.2099140174832</v>
      </c>
      <c r="G38" s="70">
        <f>GEW!$D$8+($D38-GEW!$D$8)*SUM(Fasering!$D$5:$D$11)</f>
        <v>5035.3178047140436</v>
      </c>
      <c r="H38" s="71">
        <f>GEW!$D$8+($D38-GEW!$D$8)*SUM(Fasering!$D$5:$D$12)</f>
        <v>5576.6426000000001</v>
      </c>
      <c r="I38" s="72">
        <f>($K$3+E38*12*7.57%)*SUM(Fasering!$D$5:$D$9)</f>
        <v>2071.1904706818782</v>
      </c>
      <c r="J38" s="30">
        <f>($K$3+F38*12*7.57%)*SUM(Fasering!$D$5:$D$10)</f>
        <v>2970.5585038645795</v>
      </c>
      <c r="K38" s="30">
        <f>($K$3+G38*12*7.57%)*SUM(Fasering!$D$5:$D$11)</f>
        <v>4013.3161175519613</v>
      </c>
      <c r="L38" s="73">
        <f>($K$3+H38*12*7.57%)*SUM(Fasering!$D$5:$D$12)</f>
        <v>5204.1621378400014</v>
      </c>
    </row>
    <row r="39" spans="1:12" x14ac:dyDescent="0.2">
      <c r="A39" s="52">
        <f t="shared" si="2"/>
        <v>29</v>
      </c>
      <c r="B39" s="16">
        <v>65694.649999999994</v>
      </c>
      <c r="C39" s="16">
        <f t="shared" si="0"/>
        <v>67008.542999999991</v>
      </c>
      <c r="D39" s="68">
        <f t="shared" si="1"/>
        <v>5584.0452499999992</v>
      </c>
      <c r="E39" s="69">
        <f>GEW!$D$8+($D39-GEW!$D$8)*SUM(Fasering!$D$5:$D$9)</f>
        <v>3957.9956001604978</v>
      </c>
      <c r="F39" s="70">
        <f>GEW!$D$8+($D39-GEW!$D$8)*SUM(Fasering!$D$5:$D$10)</f>
        <v>4500.4186079016927</v>
      </c>
      <c r="G39" s="70">
        <f>GEW!$D$8+($D39-GEW!$D$8)*SUM(Fasering!$D$5:$D$11)</f>
        <v>5041.6222422588053</v>
      </c>
      <c r="H39" s="71">
        <f>GEW!$D$8+($D39-GEW!$D$8)*SUM(Fasering!$D$5:$D$12)</f>
        <v>5584.0452500000001</v>
      </c>
      <c r="I39" s="72">
        <f>($K$3+E39*12*7.57%)*SUM(Fasering!$D$5:$D$9)</f>
        <v>2073.2638334241087</v>
      </c>
      <c r="J39" s="30">
        <f>($K$3+F39*12*7.57%)*SUM(Fasering!$D$5:$D$10)</f>
        <v>2973.887762834554</v>
      </c>
      <c r="K39" s="30">
        <f>($K$3+G39*12*7.57%)*SUM(Fasering!$D$5:$D$11)</f>
        <v>4018.1934527380599</v>
      </c>
      <c r="L39" s="73">
        <f>($K$3+H39*12*7.57%)*SUM(Fasering!$D$5:$D$12)</f>
        <v>5210.8867051000016</v>
      </c>
    </row>
    <row r="40" spans="1:12" x14ac:dyDescent="0.2">
      <c r="A40" s="52">
        <f t="shared" si="2"/>
        <v>30</v>
      </c>
      <c r="B40" s="16">
        <v>65775.399999999994</v>
      </c>
      <c r="C40" s="16">
        <f t="shared" si="0"/>
        <v>67090.907999999996</v>
      </c>
      <c r="D40" s="68">
        <f t="shared" si="1"/>
        <v>5590.9089999999997</v>
      </c>
      <c r="E40" s="69">
        <f>GEW!$D$8+($D40-GEW!$D$8)*SUM(Fasering!$D$5:$D$9)</f>
        <v>3961.8068457155487</v>
      </c>
      <c r="F40" s="70">
        <f>GEW!$D$8+($D40-GEW!$D$8)*SUM(Fasering!$D$5:$D$10)</f>
        <v>4505.2481179619735</v>
      </c>
      <c r="G40" s="70">
        <f>GEW!$D$8+($D40-GEW!$D$8)*SUM(Fasering!$D$5:$D$11)</f>
        <v>5047.4677277535757</v>
      </c>
      <c r="H40" s="71">
        <f>GEW!$D$8+($D40-GEW!$D$8)*SUM(Fasering!$D$5:$D$12)</f>
        <v>5590.9090000000006</v>
      </c>
      <c r="I40" s="72">
        <f>($K$3+E40*12*7.57%)*SUM(Fasering!$D$5:$D$9)</f>
        <v>2075.1862589773887</v>
      </c>
      <c r="J40" s="30">
        <f>($K$3+F40*12*7.57%)*SUM(Fasering!$D$5:$D$10)</f>
        <v>2976.9746575621398</v>
      </c>
      <c r="K40" s="30">
        <f>($K$3+G40*12*7.57%)*SUM(Fasering!$D$5:$D$11)</f>
        <v>4022.7157264351258</v>
      </c>
      <c r="L40" s="73">
        <f>($K$3+H40*12*7.57%)*SUM(Fasering!$D$5:$D$12)</f>
        <v>5217.1217356000025</v>
      </c>
    </row>
    <row r="41" spans="1:12" x14ac:dyDescent="0.2">
      <c r="A41" s="52">
        <f t="shared" si="2"/>
        <v>31</v>
      </c>
      <c r="B41" s="16">
        <v>65850.12</v>
      </c>
      <c r="C41" s="16">
        <f t="shared" si="0"/>
        <v>67167.122399999993</v>
      </c>
      <c r="D41" s="68">
        <f t="shared" si="1"/>
        <v>5597.2601999999997</v>
      </c>
      <c r="E41" s="69">
        <f>GEW!$D$8+($D41-GEW!$D$8)*SUM(Fasering!$D$5:$D$9)</f>
        <v>3965.3334868037637</v>
      </c>
      <c r="F41" s="70">
        <f>GEW!$D$8+($D41-GEW!$D$8)*SUM(Fasering!$D$5:$D$10)</f>
        <v>4509.716984732303</v>
      </c>
      <c r="G41" s="70">
        <f>GEW!$D$8+($D41-GEW!$D$8)*SUM(Fasering!$D$5:$D$11)</f>
        <v>5052.8767020714622</v>
      </c>
      <c r="H41" s="71">
        <f>GEW!$D$8+($D41-GEW!$D$8)*SUM(Fasering!$D$5:$D$12)</f>
        <v>5597.2602000000006</v>
      </c>
      <c r="I41" s="72">
        <f>($K$3+E41*12*7.57%)*SUM(Fasering!$D$5:$D$9)</f>
        <v>2076.965127551272</v>
      </c>
      <c r="J41" s="30">
        <f>($K$3+F41*12*7.57%)*SUM(Fasering!$D$5:$D$10)</f>
        <v>2979.8310386648659</v>
      </c>
      <c r="K41" s="30">
        <f>($K$3+G41*12*7.57%)*SUM(Fasering!$D$5:$D$11)</f>
        <v>4026.9002996938862</v>
      </c>
      <c r="L41" s="73">
        <f>($K$3+H41*12*7.57%)*SUM(Fasering!$D$5:$D$12)</f>
        <v>5222.8911656800019</v>
      </c>
    </row>
    <row r="42" spans="1:12" x14ac:dyDescent="0.2">
      <c r="A42" s="52">
        <f t="shared" si="2"/>
        <v>32</v>
      </c>
      <c r="B42" s="16">
        <v>65919.34</v>
      </c>
      <c r="C42" s="16">
        <f t="shared" si="0"/>
        <v>67237.726800000004</v>
      </c>
      <c r="D42" s="68">
        <f t="shared" si="1"/>
        <v>5603.1438999999991</v>
      </c>
      <c r="E42" s="69">
        <f>GEW!$D$8+($D42-GEW!$D$8)*SUM(Fasering!$D$5:$D$9)</f>
        <v>3968.6005384114492</v>
      </c>
      <c r="F42" s="70">
        <f>GEW!$D$8+($D42-GEW!$D$8)*SUM(Fasering!$D$5:$D$10)</f>
        <v>4513.8569065449665</v>
      </c>
      <c r="G42" s="70">
        <f>GEW!$D$8+($D42-GEW!$D$8)*SUM(Fasering!$D$5:$D$11)</f>
        <v>5057.8875318664832</v>
      </c>
      <c r="H42" s="71">
        <f>GEW!$D$8+($D42-GEW!$D$8)*SUM(Fasering!$D$5:$D$12)</f>
        <v>5603.1439</v>
      </c>
      <c r="I42" s="72">
        <f>($K$3+E42*12*7.57%)*SUM(Fasering!$D$5:$D$9)</f>
        <v>2078.6130569233837</v>
      </c>
      <c r="J42" s="30">
        <f>($K$3+F42*12*7.57%)*SUM(Fasering!$D$5:$D$10)</f>
        <v>2982.4771668759295</v>
      </c>
      <c r="K42" s="30">
        <f>($K$3+G42*12*7.57%)*SUM(Fasering!$D$5:$D$11)</f>
        <v>4030.7768543107391</v>
      </c>
      <c r="L42" s="73">
        <f>($K$3+H42*12*7.57%)*SUM(Fasering!$D$5:$D$12)</f>
        <v>5228.2359187600014</v>
      </c>
    </row>
    <row r="43" spans="1:12" x14ac:dyDescent="0.2">
      <c r="A43" s="52">
        <f t="shared" si="2"/>
        <v>33</v>
      </c>
      <c r="B43" s="16">
        <v>65983.41</v>
      </c>
      <c r="C43" s="16">
        <f t="shared" si="0"/>
        <v>67303.078200000004</v>
      </c>
      <c r="D43" s="68">
        <f t="shared" si="1"/>
        <v>5608.5898500000003</v>
      </c>
      <c r="E43" s="69">
        <f>GEW!$D$8+($D43-GEW!$D$8)*SUM(Fasering!$D$5:$D$9)</f>
        <v>3971.624519869185</v>
      </c>
      <c r="F43" s="70">
        <f>GEW!$D$8+($D43-GEW!$D$8)*SUM(Fasering!$D$5:$D$10)</f>
        <v>4517.6888162609075</v>
      </c>
      <c r="G43" s="70">
        <f>GEW!$D$8+($D43-GEW!$D$8)*SUM(Fasering!$D$5:$D$11)</f>
        <v>5062.5255536082786</v>
      </c>
      <c r="H43" s="71">
        <f>GEW!$D$8+($D43-GEW!$D$8)*SUM(Fasering!$D$5:$D$12)</f>
        <v>5608.5898500000012</v>
      </c>
      <c r="I43" s="72">
        <f>($K$3+E43*12*7.57%)*SUM(Fasering!$D$5:$D$9)</f>
        <v>2080.1383795883826</v>
      </c>
      <c r="J43" s="30">
        <f>($K$3+F43*12*7.57%)*SUM(Fasering!$D$5:$D$10)</f>
        <v>2984.9264219248021</v>
      </c>
      <c r="K43" s="30">
        <f>($K$3+G43*12*7.57%)*SUM(Fasering!$D$5:$D$11)</f>
        <v>4034.3649914719899</v>
      </c>
      <c r="L43" s="73">
        <f>($K$3+H43*12*7.57%)*SUM(Fasering!$D$5:$D$12)</f>
        <v>5233.1830197400022</v>
      </c>
    </row>
    <row r="44" spans="1:12" x14ac:dyDescent="0.2">
      <c r="A44" s="52">
        <f t="shared" si="2"/>
        <v>34</v>
      </c>
      <c r="B44" s="16">
        <v>66042.78</v>
      </c>
      <c r="C44" s="16">
        <f t="shared" si="0"/>
        <v>67363.635599999994</v>
      </c>
      <c r="D44" s="68">
        <f t="shared" si="1"/>
        <v>5613.6363000000001</v>
      </c>
      <c r="E44" s="69">
        <f>GEW!$D$8+($D44-GEW!$D$8)*SUM(Fasering!$D$5:$D$9)</f>
        <v>3974.4266703162848</v>
      </c>
      <c r="F44" s="70">
        <f>GEW!$D$8+($D44-GEW!$D$8)*SUM(Fasering!$D$5:$D$10)</f>
        <v>4521.2396275584779</v>
      </c>
      <c r="G44" s="70">
        <f>GEW!$D$8+($D44-GEW!$D$8)*SUM(Fasering!$D$5:$D$11)</f>
        <v>5066.8233427578079</v>
      </c>
      <c r="H44" s="71">
        <f>GEW!$D$8+($D44-GEW!$D$8)*SUM(Fasering!$D$5:$D$12)</f>
        <v>5613.636300000001</v>
      </c>
      <c r="I44" s="72">
        <f>($K$3+E44*12*7.57%)*SUM(Fasering!$D$5:$D$9)</f>
        <v>2081.5518087536852</v>
      </c>
      <c r="J44" s="30">
        <f>($K$3+F44*12*7.57%)*SUM(Fasering!$D$5:$D$10)</f>
        <v>2987.1960063207985</v>
      </c>
      <c r="K44" s="30">
        <f>($K$3+G44*12*7.57%)*SUM(Fasering!$D$5:$D$11)</f>
        <v>4037.6899127028855</v>
      </c>
      <c r="L44" s="73">
        <f>($K$3+H44*12*7.57%)*SUM(Fasering!$D$5:$D$12)</f>
        <v>5237.7672149200016</v>
      </c>
    </row>
    <row r="45" spans="1:12" x14ac:dyDescent="0.2">
      <c r="A45" s="52">
        <f t="shared" si="2"/>
        <v>35</v>
      </c>
      <c r="B45" s="16">
        <v>66097.710000000006</v>
      </c>
      <c r="C45" s="16">
        <f t="shared" si="0"/>
        <v>67419.664200000014</v>
      </c>
      <c r="D45" s="68">
        <f t="shared" si="1"/>
        <v>5618.3053500000005</v>
      </c>
      <c r="E45" s="69">
        <f>GEW!$D$8+($D45-GEW!$D$8)*SUM(Fasering!$D$5:$D$9)</f>
        <v>3977.019261255467</v>
      </c>
      <c r="F45" s="70">
        <f>GEW!$D$8+($D45-GEW!$D$8)*SUM(Fasering!$D$5:$D$10)</f>
        <v>4524.5248905629514</v>
      </c>
      <c r="G45" s="70">
        <f>GEW!$D$8+($D45-GEW!$D$8)*SUM(Fasering!$D$5:$D$11)</f>
        <v>5070.7997206925174</v>
      </c>
      <c r="H45" s="71">
        <f>GEW!$D$8+($D45-GEW!$D$8)*SUM(Fasering!$D$5:$D$12)</f>
        <v>5618.3053500000015</v>
      </c>
      <c r="I45" s="72">
        <f>($K$3+E45*12*7.57%)*SUM(Fasering!$D$5:$D$9)</f>
        <v>2082.8595342724675</v>
      </c>
      <c r="J45" s="30">
        <f>($K$3+F45*12*7.57%)*SUM(Fasering!$D$5:$D$10)</f>
        <v>2989.2958592915261</v>
      </c>
      <c r="K45" s="30">
        <f>($K$3+G45*12*7.57%)*SUM(Fasering!$D$5:$D$11)</f>
        <v>4040.7661788846794</v>
      </c>
      <c r="L45" s="73">
        <f>($K$3+H45*12*7.57%)*SUM(Fasering!$D$5:$D$12)</f>
        <v>5242.0085799400022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47</v>
      </c>
      <c r="B1" s="1" t="s">
        <v>48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43807.81</v>
      </c>
      <c r="C10" s="16">
        <f t="shared" ref="C10:C45" si="0">B10*$D$3</f>
        <v>44683.966199999995</v>
      </c>
      <c r="D10" s="68">
        <f t="shared" ref="D10:D45" si="1">B10/12*$D$3</f>
        <v>3723.6638499999999</v>
      </c>
      <c r="E10" s="69">
        <f>GEW!$D$8+($D10-GEW!$D$8)*SUM(Fasering!$D$5:$D$9)</f>
        <v>2924.9786136081111</v>
      </c>
      <c r="F10" s="70">
        <f>GEW!$D$8+($D10-GEW!$D$8)*SUM(Fasering!$D$5:$D$10)</f>
        <v>3191.4066702206114</v>
      </c>
      <c r="G10" s="70">
        <f>GEW!$D$8+($D10-GEW!$D$8)*SUM(Fasering!$D$5:$D$11)</f>
        <v>3457.2357933875001</v>
      </c>
      <c r="H10" s="71">
        <f>GEW!$D$8+($D10-GEW!$D$8)*SUM(Fasering!$D$5:$D$12)</f>
        <v>3723.6638500000004</v>
      </c>
      <c r="I10" s="72">
        <f>($K$3+E10*12*7.57%)*SUM(Fasering!$D$5:$D$9)</f>
        <v>1552.2010408972403</v>
      </c>
      <c r="J10" s="30">
        <f>($K$3+F10*12*7.57%)*SUM(Fasering!$D$5:$D$10)</f>
        <v>2137.202053862432</v>
      </c>
      <c r="K10" s="30">
        <f>($K$3+G10*12*7.57%)*SUM(Fasering!$D$5:$D$11)</f>
        <v>2792.4562286650785</v>
      </c>
      <c r="L10" s="73">
        <f>($K$3+H10*12*7.57%)*SUM(Fasering!$D$5:$D$12)</f>
        <v>3520.9162413400013</v>
      </c>
    </row>
    <row r="11" spans="1:12" x14ac:dyDescent="0.2">
      <c r="A11" s="52">
        <f t="shared" ref="A11:A45" si="2">+A10+1</f>
        <v>1</v>
      </c>
      <c r="B11" s="16">
        <v>44870.559999999998</v>
      </c>
      <c r="C11" s="16">
        <f t="shared" si="0"/>
        <v>45767.9712</v>
      </c>
      <c r="D11" s="68">
        <f t="shared" si="1"/>
        <v>3813.9975999999997</v>
      </c>
      <c r="E11" s="69">
        <f>GEW!$D$8+($D11-GEW!$D$8)*SUM(Fasering!$D$5:$D$9)</f>
        <v>2975.1383809595673</v>
      </c>
      <c r="F11" s="70">
        <f>GEW!$D$8+($D11-GEW!$D$8)*SUM(Fasering!$D$5:$D$10)</f>
        <v>3254.9678072678307</v>
      </c>
      <c r="G11" s="70">
        <f>GEW!$D$8+($D11-GEW!$D$8)*SUM(Fasering!$D$5:$D$11)</f>
        <v>3534.1681736917362</v>
      </c>
      <c r="H11" s="71">
        <f>GEW!$D$8+($D11-GEW!$D$8)*SUM(Fasering!$D$5:$D$12)</f>
        <v>3813.9976000000001</v>
      </c>
      <c r="I11" s="72">
        <f>($K$3+E11*12*7.57%)*SUM(Fasering!$D$5:$D$9)</f>
        <v>1577.5020657486089</v>
      </c>
      <c r="J11" s="30">
        <f>($K$3+F11*12*7.57%)*SUM(Fasering!$D$5:$D$10)</f>
        <v>2177.8286467013304</v>
      </c>
      <c r="K11" s="30">
        <f>($K$3+G11*12*7.57%)*SUM(Fasering!$D$5:$D$11)</f>
        <v>2851.9738307896218</v>
      </c>
      <c r="L11" s="73">
        <f>($K$3+H11*12*7.57%)*SUM(Fasering!$D$5:$D$12)</f>
        <v>3602.975419840001</v>
      </c>
    </row>
    <row r="12" spans="1:12" x14ac:dyDescent="0.2">
      <c r="A12" s="52">
        <f t="shared" si="2"/>
        <v>2</v>
      </c>
      <c r="B12" s="16">
        <v>45933.26</v>
      </c>
      <c r="C12" s="16">
        <f t="shared" si="0"/>
        <v>46851.925200000005</v>
      </c>
      <c r="D12" s="68">
        <f t="shared" si="1"/>
        <v>3904.3271000000004</v>
      </c>
      <c r="E12" s="69">
        <f>GEW!$D$8+($D12-GEW!$D$8)*SUM(Fasering!$D$5:$D$9)</f>
        <v>3025.2957884066554</v>
      </c>
      <c r="F12" s="70">
        <f>GEW!$D$8+($D12-GEW!$D$8)*SUM(Fasering!$D$5:$D$10)</f>
        <v>3318.5259539063454</v>
      </c>
      <c r="G12" s="70">
        <f>GEW!$D$8+($D12-GEW!$D$8)*SUM(Fasering!$D$5:$D$11)</f>
        <v>3611.0969345003114</v>
      </c>
      <c r="H12" s="71">
        <f>GEW!$D$8+($D12-GEW!$D$8)*SUM(Fasering!$D$5:$D$12)</f>
        <v>3904.3271000000009</v>
      </c>
      <c r="I12" s="72">
        <f>($K$3+E12*12*7.57%)*SUM(Fasering!$D$5:$D$9)</f>
        <v>1602.8019002435979</v>
      </c>
      <c r="J12" s="30">
        <f>($K$3+F12*12*7.57%)*SUM(Fasering!$D$5:$D$10)</f>
        <v>2218.4533281503059</v>
      </c>
      <c r="K12" s="30">
        <f>($K$3+G12*12*7.57%)*SUM(Fasering!$D$5:$D$11)</f>
        <v>2911.4886327446957</v>
      </c>
      <c r="L12" s="73">
        <f>($K$3+H12*12*7.57%)*SUM(Fasering!$D$5:$D$12)</f>
        <v>3685.0307376400024</v>
      </c>
    </row>
    <row r="13" spans="1:12" x14ac:dyDescent="0.2">
      <c r="A13" s="52">
        <f t="shared" si="2"/>
        <v>3</v>
      </c>
      <c r="B13" s="16">
        <v>46995.47</v>
      </c>
      <c r="C13" s="16">
        <f t="shared" si="0"/>
        <v>47935.379400000005</v>
      </c>
      <c r="D13" s="68">
        <f t="shared" si="1"/>
        <v>3994.6149500000001</v>
      </c>
      <c r="E13" s="69">
        <f>GEW!$D$8+($D13-GEW!$D$8)*SUM(Fasering!$D$5:$D$9)</f>
        <v>3075.4300687909326</v>
      </c>
      <c r="F13" s="70">
        <f>GEW!$D$8+($D13-GEW!$D$8)*SUM(Fasering!$D$5:$D$10)</f>
        <v>3382.0547945395392</v>
      </c>
      <c r="G13" s="70">
        <f>GEW!$D$8+($D13-GEW!$D$8)*SUM(Fasering!$D$5:$D$11)</f>
        <v>3687.990224251394</v>
      </c>
      <c r="H13" s="71">
        <f>GEW!$D$8+($D13-GEW!$D$8)*SUM(Fasering!$D$5:$D$12)</f>
        <v>3994.6149500000006</v>
      </c>
      <c r="I13" s="72">
        <f>($K$3+E13*12*7.57%)*SUM(Fasering!$D$5:$D$9)</f>
        <v>1628.0900692460657</v>
      </c>
      <c r="J13" s="30">
        <f>($K$3+F13*12*7.57%)*SUM(Fasering!$D$5:$D$10)</f>
        <v>2259.0592779780227</v>
      </c>
      <c r="K13" s="30">
        <f>($K$3+G13*12*7.57%)*SUM(Fasering!$D$5:$D$11)</f>
        <v>2970.9759930389432</v>
      </c>
      <c r="L13" s="73">
        <f>($K$3+H13*12*7.57%)*SUM(Fasering!$D$5:$D$12)</f>
        <v>3767.0482205800017</v>
      </c>
    </row>
    <row r="14" spans="1:12" x14ac:dyDescent="0.2">
      <c r="A14" s="52">
        <f t="shared" si="2"/>
        <v>4</v>
      </c>
      <c r="B14" s="16">
        <v>46995.47</v>
      </c>
      <c r="C14" s="16">
        <f t="shared" si="0"/>
        <v>47935.379400000005</v>
      </c>
      <c r="D14" s="68">
        <f t="shared" si="1"/>
        <v>3994.6149500000001</v>
      </c>
      <c r="E14" s="69">
        <f>GEW!$D$8+($D14-GEW!$D$8)*SUM(Fasering!$D$5:$D$9)</f>
        <v>3075.4300687909326</v>
      </c>
      <c r="F14" s="70">
        <f>GEW!$D$8+($D14-GEW!$D$8)*SUM(Fasering!$D$5:$D$10)</f>
        <v>3382.0547945395392</v>
      </c>
      <c r="G14" s="70">
        <f>GEW!$D$8+($D14-GEW!$D$8)*SUM(Fasering!$D$5:$D$11)</f>
        <v>3687.990224251394</v>
      </c>
      <c r="H14" s="71">
        <f>GEW!$D$8+($D14-GEW!$D$8)*SUM(Fasering!$D$5:$D$12)</f>
        <v>3994.6149500000006</v>
      </c>
      <c r="I14" s="72">
        <f>($K$3+E14*12*7.57%)*SUM(Fasering!$D$5:$D$9)</f>
        <v>1628.0900692460657</v>
      </c>
      <c r="J14" s="30">
        <f>($K$3+F14*12*7.57%)*SUM(Fasering!$D$5:$D$10)</f>
        <v>2259.0592779780227</v>
      </c>
      <c r="K14" s="30">
        <f>($K$3+G14*12*7.57%)*SUM(Fasering!$D$5:$D$11)</f>
        <v>2970.9759930389432</v>
      </c>
      <c r="L14" s="73">
        <f>($K$3+H14*12*7.57%)*SUM(Fasering!$D$5:$D$12)</f>
        <v>3767.0482205800017</v>
      </c>
    </row>
    <row r="15" spans="1:12" x14ac:dyDescent="0.2">
      <c r="A15" s="52">
        <f t="shared" si="2"/>
        <v>5</v>
      </c>
      <c r="B15" s="16">
        <v>48854.96</v>
      </c>
      <c r="C15" s="16">
        <f t="shared" si="0"/>
        <v>49832.059200000003</v>
      </c>
      <c r="D15" s="68">
        <f t="shared" si="1"/>
        <v>4152.6715999999997</v>
      </c>
      <c r="E15" s="69">
        <f>GEW!$D$8+($D15-GEW!$D$8)*SUM(Fasering!$D$5:$D$9)</f>
        <v>3163.1944402728045</v>
      </c>
      <c r="F15" s="70">
        <f>GEW!$D$8+($D15-GEW!$D$8)*SUM(Fasering!$D$5:$D$10)</f>
        <v>3493.2674962360193</v>
      </c>
      <c r="G15" s="70">
        <f>GEW!$D$8+($D15-GEW!$D$8)*SUM(Fasering!$D$5:$D$11)</f>
        <v>3822.5985440367854</v>
      </c>
      <c r="H15" s="71">
        <f>GEW!$D$8+($D15-GEW!$D$8)*SUM(Fasering!$D$5:$D$12)</f>
        <v>4152.6715999999997</v>
      </c>
      <c r="I15" s="72">
        <f>($K$3+E15*12*7.57%)*SUM(Fasering!$D$5:$D$9)</f>
        <v>1672.3591849373113</v>
      </c>
      <c r="J15" s="30">
        <f>($K$3+F15*12*7.57%)*SUM(Fasering!$D$5:$D$10)</f>
        <v>2330.1434869810842</v>
      </c>
      <c r="K15" s="30">
        <f>($K$3+G15*12*7.57%)*SUM(Fasering!$D$5:$D$11)</f>
        <v>3075.1137356638019</v>
      </c>
      <c r="L15" s="73">
        <f>($K$3+H15*12*7.57%)*SUM(Fasering!$D$5:$D$12)</f>
        <v>3910.6268814400009</v>
      </c>
    </row>
    <row r="16" spans="1:12" x14ac:dyDescent="0.2">
      <c r="A16" s="52">
        <f t="shared" si="2"/>
        <v>6</v>
      </c>
      <c r="B16" s="16">
        <v>48854.96</v>
      </c>
      <c r="C16" s="16">
        <f t="shared" si="0"/>
        <v>49832.059200000003</v>
      </c>
      <c r="D16" s="68">
        <f t="shared" si="1"/>
        <v>4152.6715999999997</v>
      </c>
      <c r="E16" s="69">
        <f>GEW!$D$8+($D16-GEW!$D$8)*SUM(Fasering!$D$5:$D$9)</f>
        <v>3163.1944402728045</v>
      </c>
      <c r="F16" s="70">
        <f>GEW!$D$8+($D16-GEW!$D$8)*SUM(Fasering!$D$5:$D$10)</f>
        <v>3493.2674962360193</v>
      </c>
      <c r="G16" s="70">
        <f>GEW!$D$8+($D16-GEW!$D$8)*SUM(Fasering!$D$5:$D$11)</f>
        <v>3822.5985440367854</v>
      </c>
      <c r="H16" s="71">
        <f>GEW!$D$8+($D16-GEW!$D$8)*SUM(Fasering!$D$5:$D$12)</f>
        <v>4152.6715999999997</v>
      </c>
      <c r="I16" s="72">
        <f>($K$3+E16*12*7.57%)*SUM(Fasering!$D$5:$D$9)</f>
        <v>1672.3591849373113</v>
      </c>
      <c r="J16" s="30">
        <f>($K$3+F16*12*7.57%)*SUM(Fasering!$D$5:$D$10)</f>
        <v>2330.1434869810842</v>
      </c>
      <c r="K16" s="30">
        <f>($K$3+G16*12*7.57%)*SUM(Fasering!$D$5:$D$11)</f>
        <v>3075.1137356638019</v>
      </c>
      <c r="L16" s="73">
        <f>($K$3+H16*12*7.57%)*SUM(Fasering!$D$5:$D$12)</f>
        <v>3910.6268814400009</v>
      </c>
    </row>
    <row r="17" spans="1:12" x14ac:dyDescent="0.2">
      <c r="A17" s="52">
        <f t="shared" si="2"/>
        <v>7</v>
      </c>
      <c r="B17" s="16">
        <v>50714.47</v>
      </c>
      <c r="C17" s="16">
        <f t="shared" si="0"/>
        <v>51728.759400000003</v>
      </c>
      <c r="D17" s="68">
        <f t="shared" si="1"/>
        <v>4310.7299499999999</v>
      </c>
      <c r="E17" s="69">
        <f>GEW!$D$8+($D17-GEW!$D$8)*SUM(Fasering!$D$5:$D$9)</f>
        <v>3250.9597557164243</v>
      </c>
      <c r="F17" s="70">
        <f>GEW!$D$8+($D17-GEW!$D$8)*SUM(Fasering!$D$5:$D$10)</f>
        <v>3604.4813940959821</v>
      </c>
      <c r="G17" s="70">
        <f>GEW!$D$8+($D17-GEW!$D$8)*SUM(Fasering!$D$5:$D$11)</f>
        <v>3957.2083116204421</v>
      </c>
      <c r="H17" s="71">
        <f>GEW!$D$8+($D17-GEW!$D$8)*SUM(Fasering!$D$5:$D$12)</f>
        <v>4310.7299500000008</v>
      </c>
      <c r="I17" s="72">
        <f>($K$3+E17*12*7.57%)*SUM(Fasering!$D$5:$D$9)</f>
        <v>1716.6287767711092</v>
      </c>
      <c r="J17" s="30">
        <f>($K$3+F17*12*7.57%)*SUM(Fasering!$D$5:$D$10)</f>
        <v>2401.2284605401155</v>
      </c>
      <c r="K17" s="30">
        <f>($K$3+G17*12*7.57%)*SUM(Fasering!$D$5:$D$11)</f>
        <v>3179.2525983564501</v>
      </c>
      <c r="L17" s="73">
        <f>($K$3+H17*12*7.57%)*SUM(Fasering!$D$5:$D$12)</f>
        <v>4054.2070865800019</v>
      </c>
    </row>
    <row r="18" spans="1:12" x14ac:dyDescent="0.2">
      <c r="A18" s="52">
        <f t="shared" si="2"/>
        <v>8</v>
      </c>
      <c r="B18" s="16">
        <v>50714.47</v>
      </c>
      <c r="C18" s="16">
        <f t="shared" si="0"/>
        <v>51728.759400000003</v>
      </c>
      <c r="D18" s="68">
        <f t="shared" si="1"/>
        <v>4310.7299499999999</v>
      </c>
      <c r="E18" s="69">
        <f>GEW!$D$8+($D18-GEW!$D$8)*SUM(Fasering!$D$5:$D$9)</f>
        <v>3250.9597557164243</v>
      </c>
      <c r="F18" s="70">
        <f>GEW!$D$8+($D18-GEW!$D$8)*SUM(Fasering!$D$5:$D$10)</f>
        <v>3604.4813940959821</v>
      </c>
      <c r="G18" s="70">
        <f>GEW!$D$8+($D18-GEW!$D$8)*SUM(Fasering!$D$5:$D$11)</f>
        <v>3957.2083116204421</v>
      </c>
      <c r="H18" s="71">
        <f>GEW!$D$8+($D18-GEW!$D$8)*SUM(Fasering!$D$5:$D$12)</f>
        <v>4310.7299500000008</v>
      </c>
      <c r="I18" s="72">
        <f>($K$3+E18*12*7.57%)*SUM(Fasering!$D$5:$D$9)</f>
        <v>1716.6287767711092</v>
      </c>
      <c r="J18" s="30">
        <f>($K$3+F18*12*7.57%)*SUM(Fasering!$D$5:$D$10)</f>
        <v>2401.2284605401155</v>
      </c>
      <c r="K18" s="30">
        <f>($K$3+G18*12*7.57%)*SUM(Fasering!$D$5:$D$11)</f>
        <v>3179.2525983564501</v>
      </c>
      <c r="L18" s="73">
        <f>($K$3+H18*12*7.57%)*SUM(Fasering!$D$5:$D$12)</f>
        <v>4054.2070865800019</v>
      </c>
    </row>
    <row r="19" spans="1:12" x14ac:dyDescent="0.2">
      <c r="A19" s="52">
        <f t="shared" si="2"/>
        <v>9</v>
      </c>
      <c r="B19" s="16">
        <v>52574</v>
      </c>
      <c r="C19" s="16">
        <f t="shared" si="0"/>
        <v>53625.48</v>
      </c>
      <c r="D19" s="68">
        <f t="shared" si="1"/>
        <v>4468.79</v>
      </c>
      <c r="E19" s="69">
        <f>GEW!$D$8+($D19-GEW!$D$8)*SUM(Fasering!$D$5:$D$9)</f>
        <v>3338.7260151217911</v>
      </c>
      <c r="F19" s="70">
        <f>GEW!$D$8+($D19-GEW!$D$8)*SUM(Fasering!$D$5:$D$10)</f>
        <v>3715.6964881194272</v>
      </c>
      <c r="G19" s="70">
        <f>GEW!$D$8+($D19-GEW!$D$8)*SUM(Fasering!$D$5:$D$11)</f>
        <v>4091.8195270023643</v>
      </c>
      <c r="H19" s="71">
        <f>GEW!$D$8+($D19-GEW!$D$8)*SUM(Fasering!$D$5:$D$12)</f>
        <v>4468.7900000000009</v>
      </c>
      <c r="I19" s="72">
        <f>($K$3+E19*12*7.57%)*SUM(Fasering!$D$5:$D$9)</f>
        <v>1760.898844747459</v>
      </c>
      <c r="J19" s="30">
        <f>($K$3+F19*12*7.57%)*SUM(Fasering!$D$5:$D$10)</f>
        <v>2472.3141986551168</v>
      </c>
      <c r="K19" s="30">
        <f>($K$3+G19*12*7.57%)*SUM(Fasering!$D$5:$D$11)</f>
        <v>3283.3925811168865</v>
      </c>
      <c r="L19" s="73">
        <f>($K$3+H19*12*7.57%)*SUM(Fasering!$D$5:$D$12)</f>
        <v>4197.7888360000015</v>
      </c>
    </row>
    <row r="20" spans="1:12" x14ac:dyDescent="0.2">
      <c r="A20" s="52">
        <f t="shared" si="2"/>
        <v>10</v>
      </c>
      <c r="B20" s="16">
        <v>52574</v>
      </c>
      <c r="C20" s="16">
        <f t="shared" si="0"/>
        <v>53625.48</v>
      </c>
      <c r="D20" s="68">
        <f t="shared" si="1"/>
        <v>4468.79</v>
      </c>
      <c r="E20" s="69">
        <f>GEW!$D$8+($D20-GEW!$D$8)*SUM(Fasering!$D$5:$D$9)</f>
        <v>3338.7260151217911</v>
      </c>
      <c r="F20" s="70">
        <f>GEW!$D$8+($D20-GEW!$D$8)*SUM(Fasering!$D$5:$D$10)</f>
        <v>3715.6964881194272</v>
      </c>
      <c r="G20" s="70">
        <f>GEW!$D$8+($D20-GEW!$D$8)*SUM(Fasering!$D$5:$D$11)</f>
        <v>4091.8195270023643</v>
      </c>
      <c r="H20" s="71">
        <f>GEW!$D$8+($D20-GEW!$D$8)*SUM(Fasering!$D$5:$D$12)</f>
        <v>4468.7900000000009</v>
      </c>
      <c r="I20" s="72">
        <f>($K$3+E20*12*7.57%)*SUM(Fasering!$D$5:$D$9)</f>
        <v>1760.898844747459</v>
      </c>
      <c r="J20" s="30">
        <f>($K$3+F20*12*7.57%)*SUM(Fasering!$D$5:$D$10)</f>
        <v>2472.3141986551168</v>
      </c>
      <c r="K20" s="30">
        <f>($K$3+G20*12*7.57%)*SUM(Fasering!$D$5:$D$11)</f>
        <v>3283.3925811168865</v>
      </c>
      <c r="L20" s="73">
        <f>($K$3+H20*12*7.57%)*SUM(Fasering!$D$5:$D$12)</f>
        <v>4197.7888360000015</v>
      </c>
    </row>
    <row r="21" spans="1:12" x14ac:dyDescent="0.2">
      <c r="A21" s="52">
        <f t="shared" si="2"/>
        <v>11</v>
      </c>
      <c r="B21" s="16">
        <v>54433.49</v>
      </c>
      <c r="C21" s="16">
        <f t="shared" si="0"/>
        <v>55522.159800000001</v>
      </c>
      <c r="D21" s="68">
        <f t="shared" si="1"/>
        <v>4626.8466499999995</v>
      </c>
      <c r="E21" s="69">
        <f>GEW!$D$8+($D21-GEW!$D$8)*SUM(Fasering!$D$5:$D$9)</f>
        <v>3426.490386603663</v>
      </c>
      <c r="F21" s="70">
        <f>GEW!$D$8+($D21-GEW!$D$8)*SUM(Fasering!$D$5:$D$10)</f>
        <v>3826.9091898159072</v>
      </c>
      <c r="G21" s="70">
        <f>GEW!$D$8+($D21-GEW!$D$8)*SUM(Fasering!$D$5:$D$11)</f>
        <v>4226.4278467877557</v>
      </c>
      <c r="H21" s="71">
        <f>GEW!$D$8+($D21-GEW!$D$8)*SUM(Fasering!$D$5:$D$12)</f>
        <v>4626.8466499999995</v>
      </c>
      <c r="I21" s="72">
        <f>($K$3+E21*12*7.57%)*SUM(Fasering!$D$5:$D$9)</f>
        <v>1805.1679604387045</v>
      </c>
      <c r="J21" s="30">
        <f>($K$3+F21*12*7.57%)*SUM(Fasering!$D$5:$D$10)</f>
        <v>2543.3984076581783</v>
      </c>
      <c r="K21" s="30">
        <f>($K$3+G21*12*7.57%)*SUM(Fasering!$D$5:$D$11)</f>
        <v>3387.5303237417456</v>
      </c>
      <c r="L21" s="73">
        <f>($K$3+H21*12*7.57%)*SUM(Fasering!$D$5:$D$12)</f>
        <v>4341.3674968600008</v>
      </c>
    </row>
    <row r="22" spans="1:12" x14ac:dyDescent="0.2">
      <c r="A22" s="52">
        <f t="shared" si="2"/>
        <v>12</v>
      </c>
      <c r="B22" s="16">
        <v>54433.49</v>
      </c>
      <c r="C22" s="16">
        <f t="shared" si="0"/>
        <v>55522.159800000001</v>
      </c>
      <c r="D22" s="68">
        <f t="shared" si="1"/>
        <v>4626.8466499999995</v>
      </c>
      <c r="E22" s="69">
        <f>GEW!$D$8+($D22-GEW!$D$8)*SUM(Fasering!$D$5:$D$9)</f>
        <v>3426.490386603663</v>
      </c>
      <c r="F22" s="70">
        <f>GEW!$D$8+($D22-GEW!$D$8)*SUM(Fasering!$D$5:$D$10)</f>
        <v>3826.9091898159072</v>
      </c>
      <c r="G22" s="70">
        <f>GEW!$D$8+($D22-GEW!$D$8)*SUM(Fasering!$D$5:$D$11)</f>
        <v>4226.4278467877557</v>
      </c>
      <c r="H22" s="71">
        <f>GEW!$D$8+($D22-GEW!$D$8)*SUM(Fasering!$D$5:$D$12)</f>
        <v>4626.8466499999995</v>
      </c>
      <c r="I22" s="72">
        <f>($K$3+E22*12*7.57%)*SUM(Fasering!$D$5:$D$9)</f>
        <v>1805.1679604387045</v>
      </c>
      <c r="J22" s="30">
        <f>($K$3+F22*12*7.57%)*SUM(Fasering!$D$5:$D$10)</f>
        <v>2543.3984076581783</v>
      </c>
      <c r="K22" s="30">
        <f>($K$3+G22*12*7.57%)*SUM(Fasering!$D$5:$D$11)</f>
        <v>3387.5303237417456</v>
      </c>
      <c r="L22" s="73">
        <f>($K$3+H22*12*7.57%)*SUM(Fasering!$D$5:$D$12)</f>
        <v>4341.3674968600008</v>
      </c>
    </row>
    <row r="23" spans="1:12" x14ac:dyDescent="0.2">
      <c r="A23" s="52">
        <f t="shared" si="2"/>
        <v>13</v>
      </c>
      <c r="B23" s="16">
        <v>56293.01</v>
      </c>
      <c r="C23" s="16">
        <f t="shared" si="0"/>
        <v>57418.870200000005</v>
      </c>
      <c r="D23" s="68">
        <f t="shared" si="1"/>
        <v>4784.9058500000001</v>
      </c>
      <c r="E23" s="69">
        <f>GEW!$D$8+($D23-GEW!$D$8)*SUM(Fasering!$D$5:$D$9)</f>
        <v>3514.2561740281562</v>
      </c>
      <c r="F23" s="70">
        <f>GEW!$D$8+($D23-GEW!$D$8)*SUM(Fasering!$D$5:$D$10)</f>
        <v>3938.1236857576114</v>
      </c>
      <c r="G23" s="70">
        <f>GEW!$D$8+($D23-GEW!$D$8)*SUM(Fasering!$D$5:$D$11)</f>
        <v>4361.0383382705459</v>
      </c>
      <c r="H23" s="71">
        <f>GEW!$D$8+($D23-GEW!$D$8)*SUM(Fasering!$D$5:$D$12)</f>
        <v>4784.905850000001</v>
      </c>
      <c r="I23" s="72">
        <f>($K$3+E23*12*7.57%)*SUM(Fasering!$D$5:$D$9)</f>
        <v>1849.4377903437783</v>
      </c>
      <c r="J23" s="30">
        <f>($K$3+F23*12*7.57%)*SUM(Fasering!$D$5:$D$10)</f>
        <v>2614.483763495195</v>
      </c>
      <c r="K23" s="30">
        <f>($K$3+G23*12*7.57%)*SUM(Fasering!$D$5:$D$11)</f>
        <v>3491.6697464682879</v>
      </c>
      <c r="L23" s="73">
        <f>($K$3+H23*12*7.57%)*SUM(Fasering!$D$5:$D$12)</f>
        <v>4484.948474140002</v>
      </c>
    </row>
    <row r="24" spans="1:12" x14ac:dyDescent="0.2">
      <c r="A24" s="52">
        <f t="shared" si="2"/>
        <v>14</v>
      </c>
      <c r="B24" s="16">
        <v>56293.01</v>
      </c>
      <c r="C24" s="16">
        <f t="shared" si="0"/>
        <v>57418.870200000005</v>
      </c>
      <c r="D24" s="68">
        <f t="shared" si="1"/>
        <v>4784.9058500000001</v>
      </c>
      <c r="E24" s="69">
        <f>GEW!$D$8+($D24-GEW!$D$8)*SUM(Fasering!$D$5:$D$9)</f>
        <v>3514.2561740281562</v>
      </c>
      <c r="F24" s="70">
        <f>GEW!$D$8+($D24-GEW!$D$8)*SUM(Fasering!$D$5:$D$10)</f>
        <v>3938.1236857576114</v>
      </c>
      <c r="G24" s="70">
        <f>GEW!$D$8+($D24-GEW!$D$8)*SUM(Fasering!$D$5:$D$11)</f>
        <v>4361.0383382705459</v>
      </c>
      <c r="H24" s="71">
        <f>GEW!$D$8+($D24-GEW!$D$8)*SUM(Fasering!$D$5:$D$12)</f>
        <v>4784.905850000001</v>
      </c>
      <c r="I24" s="72">
        <f>($K$3+E24*12*7.57%)*SUM(Fasering!$D$5:$D$9)</f>
        <v>1849.4377903437783</v>
      </c>
      <c r="J24" s="30">
        <f>($K$3+F24*12*7.57%)*SUM(Fasering!$D$5:$D$10)</f>
        <v>2614.483763495195</v>
      </c>
      <c r="K24" s="30">
        <f>($K$3+G24*12*7.57%)*SUM(Fasering!$D$5:$D$11)</f>
        <v>3491.6697464682879</v>
      </c>
      <c r="L24" s="73">
        <f>($K$3+H24*12*7.57%)*SUM(Fasering!$D$5:$D$12)</f>
        <v>4484.948474140002</v>
      </c>
    </row>
    <row r="25" spans="1:12" x14ac:dyDescent="0.2">
      <c r="A25" s="52">
        <f t="shared" si="2"/>
        <v>15</v>
      </c>
      <c r="B25" s="16">
        <v>58151.97</v>
      </c>
      <c r="C25" s="16">
        <f t="shared" si="0"/>
        <v>59315.009400000003</v>
      </c>
      <c r="D25" s="68">
        <f t="shared" si="1"/>
        <v>4942.9174500000008</v>
      </c>
      <c r="E25" s="69">
        <f>GEW!$D$8+($D25-GEW!$D$8)*SUM(Fasering!$D$5:$D$9)</f>
        <v>3601.9955305237236</v>
      </c>
      <c r="F25" s="70">
        <f>GEW!$D$8+($D25-GEW!$D$8)*SUM(Fasering!$D$5:$D$10)</f>
        <v>4049.3046891218082</v>
      </c>
      <c r="G25" s="70">
        <f>GEW!$D$8+($D25-GEW!$D$8)*SUM(Fasering!$D$5:$D$11)</f>
        <v>4495.6082914019171</v>
      </c>
      <c r="H25" s="71">
        <f>GEW!$D$8+($D25-GEW!$D$8)*SUM(Fasering!$D$5:$D$12)</f>
        <v>4942.9174500000008</v>
      </c>
      <c r="I25" s="72">
        <f>($K$3+E25*12*7.57%)*SUM(Fasering!$D$5:$D$9)</f>
        <v>1893.6942882573992</v>
      </c>
      <c r="J25" s="30">
        <f>($K$3+F25*12*7.57%)*SUM(Fasering!$D$5:$D$10)</f>
        <v>2685.5477117650607</v>
      </c>
      <c r="K25" s="30">
        <f>($K$3+G25*12*7.57%)*SUM(Fasering!$D$5:$D$11)</f>
        <v>3595.7778072967453</v>
      </c>
      <c r="L25" s="73">
        <f>($K$3+H25*12*7.57%)*SUM(Fasering!$D$5:$D$12)</f>
        <v>4628.4862115800024</v>
      </c>
    </row>
    <row r="26" spans="1:12" x14ac:dyDescent="0.2">
      <c r="A26" s="52">
        <f t="shared" si="2"/>
        <v>16</v>
      </c>
      <c r="B26" s="16">
        <v>58151.97</v>
      </c>
      <c r="C26" s="16">
        <f t="shared" si="0"/>
        <v>59315.009400000003</v>
      </c>
      <c r="D26" s="68">
        <f t="shared" si="1"/>
        <v>4942.9174500000008</v>
      </c>
      <c r="E26" s="69">
        <f>GEW!$D$8+($D26-GEW!$D$8)*SUM(Fasering!$D$5:$D$9)</f>
        <v>3601.9955305237236</v>
      </c>
      <c r="F26" s="70">
        <f>GEW!$D$8+($D26-GEW!$D$8)*SUM(Fasering!$D$5:$D$10)</f>
        <v>4049.3046891218082</v>
      </c>
      <c r="G26" s="70">
        <f>GEW!$D$8+($D26-GEW!$D$8)*SUM(Fasering!$D$5:$D$11)</f>
        <v>4495.6082914019171</v>
      </c>
      <c r="H26" s="71">
        <f>GEW!$D$8+($D26-GEW!$D$8)*SUM(Fasering!$D$5:$D$12)</f>
        <v>4942.9174500000008</v>
      </c>
      <c r="I26" s="72">
        <f>($K$3+E26*12*7.57%)*SUM(Fasering!$D$5:$D$9)</f>
        <v>1893.6942882573992</v>
      </c>
      <c r="J26" s="30">
        <f>($K$3+F26*12*7.57%)*SUM(Fasering!$D$5:$D$10)</f>
        <v>2685.5477117650607</v>
      </c>
      <c r="K26" s="30">
        <f>($K$3+G26*12*7.57%)*SUM(Fasering!$D$5:$D$11)</f>
        <v>3595.7778072967453</v>
      </c>
      <c r="L26" s="73">
        <f>($K$3+H26*12*7.57%)*SUM(Fasering!$D$5:$D$12)</f>
        <v>4628.4862115800024</v>
      </c>
    </row>
    <row r="27" spans="1:12" x14ac:dyDescent="0.2">
      <c r="A27" s="52">
        <f t="shared" si="2"/>
        <v>17</v>
      </c>
      <c r="B27" s="16">
        <v>60011.49</v>
      </c>
      <c r="C27" s="16">
        <f t="shared" si="0"/>
        <v>61211.719799999999</v>
      </c>
      <c r="D27" s="68">
        <f t="shared" si="1"/>
        <v>5100.9766499999996</v>
      </c>
      <c r="E27" s="69">
        <f>GEW!$D$8+($D27-GEW!$D$8)*SUM(Fasering!$D$5:$D$9)</f>
        <v>3689.7613179482159</v>
      </c>
      <c r="F27" s="70">
        <f>GEW!$D$8+($D27-GEW!$D$8)*SUM(Fasering!$D$5:$D$10)</f>
        <v>4160.519185063511</v>
      </c>
      <c r="G27" s="70">
        <f>GEW!$D$8+($D27-GEW!$D$8)*SUM(Fasering!$D$5:$D$11)</f>
        <v>4630.2187828847045</v>
      </c>
      <c r="H27" s="71">
        <f>GEW!$D$8+($D27-GEW!$D$8)*SUM(Fasering!$D$5:$D$12)</f>
        <v>5100.9766500000005</v>
      </c>
      <c r="I27" s="72">
        <f>($K$3+E27*12*7.57%)*SUM(Fasering!$D$5:$D$9)</f>
        <v>1937.9641181624725</v>
      </c>
      <c r="J27" s="30">
        <f>($K$3+F27*12*7.57%)*SUM(Fasering!$D$5:$D$10)</f>
        <v>2756.6330676020762</v>
      </c>
      <c r="K27" s="30">
        <f>($K$3+G27*12*7.57%)*SUM(Fasering!$D$5:$D$11)</f>
        <v>3699.9172300232867</v>
      </c>
      <c r="L27" s="73">
        <f>($K$3+H27*12*7.57%)*SUM(Fasering!$D$5:$D$12)</f>
        <v>4772.0671888600018</v>
      </c>
    </row>
    <row r="28" spans="1:12" x14ac:dyDescent="0.2">
      <c r="A28" s="52">
        <f t="shared" si="2"/>
        <v>18</v>
      </c>
      <c r="B28" s="16">
        <v>60011.49</v>
      </c>
      <c r="C28" s="16">
        <f t="shared" si="0"/>
        <v>61211.719799999999</v>
      </c>
      <c r="D28" s="68">
        <f t="shared" si="1"/>
        <v>5100.9766499999996</v>
      </c>
      <c r="E28" s="69">
        <f>GEW!$D$8+($D28-GEW!$D$8)*SUM(Fasering!$D$5:$D$9)</f>
        <v>3689.7613179482159</v>
      </c>
      <c r="F28" s="70">
        <f>GEW!$D$8+($D28-GEW!$D$8)*SUM(Fasering!$D$5:$D$10)</f>
        <v>4160.519185063511</v>
      </c>
      <c r="G28" s="70">
        <f>GEW!$D$8+($D28-GEW!$D$8)*SUM(Fasering!$D$5:$D$11)</f>
        <v>4630.2187828847045</v>
      </c>
      <c r="H28" s="71">
        <f>GEW!$D$8+($D28-GEW!$D$8)*SUM(Fasering!$D$5:$D$12)</f>
        <v>5100.9766500000005</v>
      </c>
      <c r="I28" s="72">
        <f>($K$3+E28*12*7.57%)*SUM(Fasering!$D$5:$D$9)</f>
        <v>1937.9641181624725</v>
      </c>
      <c r="J28" s="30">
        <f>($K$3+F28*12*7.57%)*SUM(Fasering!$D$5:$D$10)</f>
        <v>2756.6330676020762</v>
      </c>
      <c r="K28" s="30">
        <f>($K$3+G28*12*7.57%)*SUM(Fasering!$D$5:$D$11)</f>
        <v>3699.9172300232867</v>
      </c>
      <c r="L28" s="73">
        <f>($K$3+H28*12*7.57%)*SUM(Fasering!$D$5:$D$12)</f>
        <v>4772.0671888600018</v>
      </c>
    </row>
    <row r="29" spans="1:12" x14ac:dyDescent="0.2">
      <c r="A29" s="52">
        <f t="shared" si="2"/>
        <v>19</v>
      </c>
      <c r="B29" s="16">
        <v>61871.01</v>
      </c>
      <c r="C29" s="16">
        <f t="shared" si="0"/>
        <v>63108.430200000003</v>
      </c>
      <c r="D29" s="68">
        <f t="shared" si="1"/>
        <v>5259.0358500000002</v>
      </c>
      <c r="E29" s="69">
        <f>GEW!$D$8+($D29-GEW!$D$8)*SUM(Fasering!$D$5:$D$9)</f>
        <v>3777.5271053727092</v>
      </c>
      <c r="F29" s="70">
        <f>GEW!$D$8+($D29-GEW!$D$8)*SUM(Fasering!$D$5:$D$10)</f>
        <v>4271.7336810052157</v>
      </c>
      <c r="G29" s="70">
        <f>GEW!$D$8+($D29-GEW!$D$8)*SUM(Fasering!$D$5:$D$11)</f>
        <v>4764.8292743674947</v>
      </c>
      <c r="H29" s="71">
        <f>GEW!$D$8+($D29-GEW!$D$8)*SUM(Fasering!$D$5:$D$12)</f>
        <v>5259.0358500000011</v>
      </c>
      <c r="I29" s="72">
        <f>($K$3+E29*12*7.57%)*SUM(Fasering!$D$5:$D$9)</f>
        <v>1982.2339480675464</v>
      </c>
      <c r="J29" s="30">
        <f>($K$3+F29*12*7.57%)*SUM(Fasering!$D$5:$D$10)</f>
        <v>2827.7184234390929</v>
      </c>
      <c r="K29" s="30">
        <f>($K$3+G29*12*7.57%)*SUM(Fasering!$D$5:$D$11)</f>
        <v>3804.0566527498304</v>
      </c>
      <c r="L29" s="73">
        <f>($K$3+H29*12*7.57%)*SUM(Fasering!$D$5:$D$12)</f>
        <v>4915.648166140003</v>
      </c>
    </row>
    <row r="30" spans="1:12" x14ac:dyDescent="0.2">
      <c r="A30" s="52">
        <f t="shared" si="2"/>
        <v>20</v>
      </c>
      <c r="B30" s="16">
        <v>61871.01</v>
      </c>
      <c r="C30" s="16">
        <f t="shared" si="0"/>
        <v>63108.430200000003</v>
      </c>
      <c r="D30" s="68">
        <f t="shared" si="1"/>
        <v>5259.0358500000002</v>
      </c>
      <c r="E30" s="69">
        <f>GEW!$D$8+($D30-GEW!$D$8)*SUM(Fasering!$D$5:$D$9)</f>
        <v>3777.5271053727092</v>
      </c>
      <c r="F30" s="70">
        <f>GEW!$D$8+($D30-GEW!$D$8)*SUM(Fasering!$D$5:$D$10)</f>
        <v>4271.7336810052157</v>
      </c>
      <c r="G30" s="70">
        <f>GEW!$D$8+($D30-GEW!$D$8)*SUM(Fasering!$D$5:$D$11)</f>
        <v>4764.8292743674947</v>
      </c>
      <c r="H30" s="71">
        <f>GEW!$D$8+($D30-GEW!$D$8)*SUM(Fasering!$D$5:$D$12)</f>
        <v>5259.0358500000011</v>
      </c>
      <c r="I30" s="72">
        <f>($K$3+E30*12*7.57%)*SUM(Fasering!$D$5:$D$9)</f>
        <v>1982.2339480675464</v>
      </c>
      <c r="J30" s="30">
        <f>($K$3+F30*12*7.57%)*SUM(Fasering!$D$5:$D$10)</f>
        <v>2827.7184234390929</v>
      </c>
      <c r="K30" s="30">
        <f>($K$3+G30*12*7.57%)*SUM(Fasering!$D$5:$D$11)</f>
        <v>3804.0566527498304</v>
      </c>
      <c r="L30" s="73">
        <f>($K$3+H30*12*7.57%)*SUM(Fasering!$D$5:$D$12)</f>
        <v>4915.648166140003</v>
      </c>
    </row>
    <row r="31" spans="1:12" x14ac:dyDescent="0.2">
      <c r="A31" s="52">
        <f t="shared" si="2"/>
        <v>21</v>
      </c>
      <c r="B31" s="16">
        <v>63730.5</v>
      </c>
      <c r="C31" s="16">
        <f t="shared" si="0"/>
        <v>65005.11</v>
      </c>
      <c r="D31" s="68">
        <f t="shared" si="1"/>
        <v>5417.0924999999997</v>
      </c>
      <c r="E31" s="69">
        <f>GEW!$D$8+($D31-GEW!$D$8)*SUM(Fasering!$D$5:$D$9)</f>
        <v>3865.2914768545816</v>
      </c>
      <c r="F31" s="70">
        <f>GEW!$D$8+($D31-GEW!$D$8)*SUM(Fasering!$D$5:$D$10)</f>
        <v>4382.9463827016953</v>
      </c>
      <c r="G31" s="70">
        <f>GEW!$D$8+($D31-GEW!$D$8)*SUM(Fasering!$D$5:$D$11)</f>
        <v>4899.437594152886</v>
      </c>
      <c r="H31" s="71">
        <f>GEW!$D$8+($D31-GEW!$D$8)*SUM(Fasering!$D$5:$D$12)</f>
        <v>5417.0925000000007</v>
      </c>
      <c r="I31" s="72">
        <f>($K$3+E31*12*7.57%)*SUM(Fasering!$D$5:$D$9)</f>
        <v>2026.5030637587922</v>
      </c>
      <c r="J31" s="30">
        <f>($K$3+F31*12*7.57%)*SUM(Fasering!$D$5:$D$10)</f>
        <v>2898.8026324421539</v>
      </c>
      <c r="K31" s="30">
        <f>($K$3+G31*12*7.57%)*SUM(Fasering!$D$5:$D$11)</f>
        <v>3908.1943953746886</v>
      </c>
      <c r="L31" s="73">
        <f>($K$3+H31*12*7.57%)*SUM(Fasering!$D$5:$D$12)</f>
        <v>5059.2268270000022</v>
      </c>
    </row>
    <row r="32" spans="1:12" x14ac:dyDescent="0.2">
      <c r="A32" s="52">
        <f t="shared" si="2"/>
        <v>22</v>
      </c>
      <c r="B32" s="16">
        <v>63730.5</v>
      </c>
      <c r="C32" s="16">
        <f t="shared" si="0"/>
        <v>65005.11</v>
      </c>
      <c r="D32" s="68">
        <f t="shared" si="1"/>
        <v>5417.0924999999997</v>
      </c>
      <c r="E32" s="69">
        <f>GEW!$D$8+($D32-GEW!$D$8)*SUM(Fasering!$D$5:$D$9)</f>
        <v>3865.2914768545816</v>
      </c>
      <c r="F32" s="70">
        <f>GEW!$D$8+($D32-GEW!$D$8)*SUM(Fasering!$D$5:$D$10)</f>
        <v>4382.9463827016953</v>
      </c>
      <c r="G32" s="70">
        <f>GEW!$D$8+($D32-GEW!$D$8)*SUM(Fasering!$D$5:$D$11)</f>
        <v>4899.437594152886</v>
      </c>
      <c r="H32" s="71">
        <f>GEW!$D$8+($D32-GEW!$D$8)*SUM(Fasering!$D$5:$D$12)</f>
        <v>5417.0925000000007</v>
      </c>
      <c r="I32" s="72">
        <f>($K$3+E32*12*7.57%)*SUM(Fasering!$D$5:$D$9)</f>
        <v>2026.5030637587922</v>
      </c>
      <c r="J32" s="30">
        <f>($K$3+F32*12*7.57%)*SUM(Fasering!$D$5:$D$10)</f>
        <v>2898.8026324421539</v>
      </c>
      <c r="K32" s="30">
        <f>($K$3+G32*12*7.57%)*SUM(Fasering!$D$5:$D$11)</f>
        <v>3908.1943953746886</v>
      </c>
      <c r="L32" s="73">
        <f>($K$3+H32*12*7.57%)*SUM(Fasering!$D$5:$D$12)</f>
        <v>5059.2268270000022</v>
      </c>
    </row>
    <row r="33" spans="1:12" x14ac:dyDescent="0.2">
      <c r="A33" s="52">
        <f t="shared" si="2"/>
        <v>23</v>
      </c>
      <c r="B33" s="16">
        <v>65590.03</v>
      </c>
      <c r="C33" s="16">
        <f t="shared" si="0"/>
        <v>66901.830600000001</v>
      </c>
      <c r="D33" s="68">
        <f t="shared" si="1"/>
        <v>5575.1525500000007</v>
      </c>
      <c r="E33" s="69">
        <f>GEW!$D$8+($D33-GEW!$D$8)*SUM(Fasering!$D$5:$D$9)</f>
        <v>3953.0577362599488</v>
      </c>
      <c r="F33" s="70">
        <f>GEW!$D$8+($D33-GEW!$D$8)*SUM(Fasering!$D$5:$D$10)</f>
        <v>4494.1614767251413</v>
      </c>
      <c r="G33" s="70">
        <f>GEW!$D$8+($D33-GEW!$D$8)*SUM(Fasering!$D$5:$D$11)</f>
        <v>5034.0488095348082</v>
      </c>
      <c r="H33" s="71">
        <f>GEW!$D$8+($D33-GEW!$D$8)*SUM(Fasering!$D$5:$D$12)</f>
        <v>5575.1525500000016</v>
      </c>
      <c r="I33" s="72">
        <f>($K$3+E33*12*7.57%)*SUM(Fasering!$D$5:$D$9)</f>
        <v>2070.7731317351418</v>
      </c>
      <c r="J33" s="30">
        <f>($K$3+F33*12*7.57%)*SUM(Fasering!$D$5:$D$10)</f>
        <v>2969.8883705571557</v>
      </c>
      <c r="K33" s="30">
        <f>($K$3+G33*12*7.57%)*SUM(Fasering!$D$5:$D$11)</f>
        <v>4012.3343781351255</v>
      </c>
      <c r="L33" s="73">
        <f>($K$3+H33*12*7.57%)*SUM(Fasering!$D$5:$D$12)</f>
        <v>5202.8085764200023</v>
      </c>
    </row>
    <row r="34" spans="1:12" x14ac:dyDescent="0.2">
      <c r="A34" s="52">
        <f t="shared" si="2"/>
        <v>24</v>
      </c>
      <c r="B34" s="16">
        <v>65590.03</v>
      </c>
      <c r="C34" s="16">
        <f t="shared" si="0"/>
        <v>66901.830600000001</v>
      </c>
      <c r="D34" s="68">
        <f t="shared" si="1"/>
        <v>5575.1525500000007</v>
      </c>
      <c r="E34" s="69">
        <f>GEW!$D$8+($D34-GEW!$D$8)*SUM(Fasering!$D$5:$D$9)</f>
        <v>3953.0577362599488</v>
      </c>
      <c r="F34" s="70">
        <f>GEW!$D$8+($D34-GEW!$D$8)*SUM(Fasering!$D$5:$D$10)</f>
        <v>4494.1614767251413</v>
      </c>
      <c r="G34" s="70">
        <f>GEW!$D$8+($D34-GEW!$D$8)*SUM(Fasering!$D$5:$D$11)</f>
        <v>5034.0488095348082</v>
      </c>
      <c r="H34" s="71">
        <f>GEW!$D$8+($D34-GEW!$D$8)*SUM(Fasering!$D$5:$D$12)</f>
        <v>5575.1525500000016</v>
      </c>
      <c r="I34" s="72">
        <f>($K$3+E34*12*7.57%)*SUM(Fasering!$D$5:$D$9)</f>
        <v>2070.7731317351418</v>
      </c>
      <c r="J34" s="30">
        <f>($K$3+F34*12*7.57%)*SUM(Fasering!$D$5:$D$10)</f>
        <v>2969.8883705571557</v>
      </c>
      <c r="K34" s="30">
        <f>($K$3+G34*12*7.57%)*SUM(Fasering!$D$5:$D$11)</f>
        <v>4012.3343781351255</v>
      </c>
      <c r="L34" s="73">
        <f>($K$3+H34*12*7.57%)*SUM(Fasering!$D$5:$D$12)</f>
        <v>5202.8085764200023</v>
      </c>
    </row>
    <row r="35" spans="1:12" x14ac:dyDescent="0.2">
      <c r="A35" s="52">
        <f t="shared" si="2"/>
        <v>25</v>
      </c>
      <c r="B35" s="16">
        <v>65709.03</v>
      </c>
      <c r="C35" s="16">
        <f t="shared" si="0"/>
        <v>67023.210600000006</v>
      </c>
      <c r="D35" s="68">
        <f t="shared" si="1"/>
        <v>5585.2675499999996</v>
      </c>
      <c r="E35" s="69">
        <f>GEW!$D$8+($D35-GEW!$D$8)*SUM(Fasering!$D$5:$D$9)</f>
        <v>3958.6743086568649</v>
      </c>
      <c r="F35" s="70">
        <f>GEW!$D$8+($D35-GEW!$D$8)*SUM(Fasering!$D$5:$D$10)</f>
        <v>4501.278649445554</v>
      </c>
      <c r="G35" s="70">
        <f>GEW!$D$8+($D35-GEW!$D$8)*SUM(Fasering!$D$5:$D$11)</f>
        <v>5042.6632092113105</v>
      </c>
      <c r="H35" s="71">
        <f>GEW!$D$8+($D35-GEW!$D$8)*SUM(Fasering!$D$5:$D$12)</f>
        <v>5585.2675500000005</v>
      </c>
      <c r="I35" s="72">
        <f>($K$3+E35*12*7.57%)*SUM(Fasering!$D$5:$D$9)</f>
        <v>2073.6061799189224</v>
      </c>
      <c r="J35" s="30">
        <f>($K$3+F35*12*7.57%)*SUM(Fasering!$D$5:$D$10)</f>
        <v>2974.4374785767541</v>
      </c>
      <c r="K35" s="30">
        <f>($K$3+G35*12*7.57%)*SUM(Fasering!$D$5:$D$11)</f>
        <v>4018.9987814781693</v>
      </c>
      <c r="L35" s="73">
        <f>($K$3+H35*12*7.57%)*SUM(Fasering!$D$5:$D$12)</f>
        <v>5211.9970424200019</v>
      </c>
    </row>
    <row r="36" spans="1:12" x14ac:dyDescent="0.2">
      <c r="A36" s="52">
        <f t="shared" si="2"/>
        <v>26</v>
      </c>
      <c r="B36" s="16">
        <v>65819.289999999994</v>
      </c>
      <c r="C36" s="16">
        <f t="shared" si="0"/>
        <v>67135.675799999997</v>
      </c>
      <c r="D36" s="68">
        <f t="shared" si="1"/>
        <v>5594.6396500000001</v>
      </c>
      <c r="E36" s="69">
        <f>GEW!$D$8+($D36-GEW!$D$8)*SUM(Fasering!$D$5:$D$9)</f>
        <v>3963.8783697701765</v>
      </c>
      <c r="F36" s="70">
        <f>GEW!$D$8+($D36-GEW!$D$8)*SUM(Fasering!$D$5:$D$10)</f>
        <v>4507.8730987241488</v>
      </c>
      <c r="G36" s="70">
        <f>GEW!$D$8+($D36-GEW!$D$8)*SUM(Fasering!$D$5:$D$11)</f>
        <v>5050.6449210460287</v>
      </c>
      <c r="H36" s="71">
        <f>GEW!$D$8+($D36-GEW!$D$8)*SUM(Fasering!$D$5:$D$12)</f>
        <v>5594.639650000001</v>
      </c>
      <c r="I36" s="72">
        <f>($K$3+E36*12*7.57%)*SUM(Fasering!$D$5:$D$9)</f>
        <v>2076.2311538075246</v>
      </c>
      <c r="J36" s="30">
        <f>($K$3+F36*12*7.57%)*SUM(Fasering!$D$5:$D$10)</f>
        <v>2978.6524756376034</v>
      </c>
      <c r="K36" s="30">
        <f>($K$3+G36*12*7.57%)*SUM(Fasering!$D$5:$D$11)</f>
        <v>4025.1737151975326</v>
      </c>
      <c r="L36" s="73">
        <f>($K$3+H36*12*7.57%)*SUM(Fasering!$D$5:$D$12)</f>
        <v>5220.5106580600022</v>
      </c>
    </row>
    <row r="37" spans="1:12" x14ac:dyDescent="0.2">
      <c r="A37" s="52">
        <f t="shared" si="2"/>
        <v>27</v>
      </c>
      <c r="B37" s="16">
        <v>65921.45</v>
      </c>
      <c r="C37" s="16">
        <f t="shared" si="0"/>
        <v>67239.879000000001</v>
      </c>
      <c r="D37" s="68">
        <f t="shared" si="1"/>
        <v>5603.3232499999995</v>
      </c>
      <c r="E37" s="69">
        <f>GEW!$D$8+($D37-GEW!$D$8)*SUM(Fasering!$D$5:$D$9)</f>
        <v>3968.7001263757984</v>
      </c>
      <c r="F37" s="70">
        <f>GEW!$D$8+($D37-GEW!$D$8)*SUM(Fasering!$D$5:$D$10)</f>
        <v>4513.9831017923625</v>
      </c>
      <c r="G37" s="70">
        <f>GEW!$D$8+($D37-GEW!$D$8)*SUM(Fasering!$D$5:$D$11)</f>
        <v>5058.0402745834363</v>
      </c>
      <c r="H37" s="71">
        <f>GEW!$D$8+($D37-GEW!$D$8)*SUM(Fasering!$D$5:$D$12)</f>
        <v>5603.3232500000004</v>
      </c>
      <c r="I37" s="72">
        <f>($K$3+E37*12*7.57%)*SUM(Fasering!$D$5:$D$9)</f>
        <v>2078.6632899626088</v>
      </c>
      <c r="J37" s="30">
        <f>($K$3+F37*12*7.57%)*SUM(Fasering!$D$5:$D$10)</f>
        <v>2982.5578275307316</v>
      </c>
      <c r="K37" s="30">
        <f>($K$3+G37*12*7.57%)*SUM(Fasering!$D$5:$D$11)</f>
        <v>4030.8950214624515</v>
      </c>
      <c r="L37" s="73">
        <f>($K$3+H37*12*7.57%)*SUM(Fasering!$D$5:$D$12)</f>
        <v>5228.3988403000012</v>
      </c>
    </row>
    <row r="38" spans="1:12" x14ac:dyDescent="0.2">
      <c r="A38" s="52">
        <f t="shared" si="2"/>
        <v>28</v>
      </c>
      <c r="B38" s="16">
        <v>66016.09</v>
      </c>
      <c r="C38" s="16">
        <f t="shared" si="0"/>
        <v>67336.411800000002</v>
      </c>
      <c r="D38" s="68">
        <f t="shared" si="1"/>
        <v>5611.3676499999992</v>
      </c>
      <c r="E38" s="69">
        <f>GEW!$D$8+($D38-GEW!$D$8)*SUM(Fasering!$D$5:$D$9)</f>
        <v>3973.1669533644044</v>
      </c>
      <c r="F38" s="70">
        <f>GEW!$D$8+($D38-GEW!$D$8)*SUM(Fasering!$D$5:$D$10)</f>
        <v>4519.6433473911848</v>
      </c>
      <c r="G38" s="70">
        <f>GEW!$D$8+($D38-GEW!$D$8)*SUM(Fasering!$D$5:$D$11)</f>
        <v>5064.8912559732198</v>
      </c>
      <c r="H38" s="71">
        <f>GEW!$D$8+($D38-GEW!$D$8)*SUM(Fasering!$D$5:$D$12)</f>
        <v>5611.3676500000001</v>
      </c>
      <c r="I38" s="72">
        <f>($K$3+E38*12*7.57%)*SUM(Fasering!$D$5:$D$9)</f>
        <v>2080.9163965181797</v>
      </c>
      <c r="J38" s="30">
        <f>($K$3+F38*12*7.57%)*SUM(Fasering!$D$5:$D$10)</f>
        <v>2986.1757063792593</v>
      </c>
      <c r="K38" s="30">
        <f>($K$3+G38*12*7.57%)*SUM(Fasering!$D$5:$D$11)</f>
        <v>4036.1951822388023</v>
      </c>
      <c r="L38" s="73">
        <f>($K$3+H38*12*7.57%)*SUM(Fasering!$D$5:$D$12)</f>
        <v>5235.7063732600018</v>
      </c>
    </row>
    <row r="39" spans="1:12" x14ac:dyDescent="0.2">
      <c r="A39" s="52">
        <f t="shared" si="2"/>
        <v>29</v>
      </c>
      <c r="B39" s="16">
        <v>66103.73</v>
      </c>
      <c r="C39" s="16">
        <f t="shared" si="0"/>
        <v>67425.804600000003</v>
      </c>
      <c r="D39" s="68">
        <f t="shared" si="1"/>
        <v>5618.8170499999997</v>
      </c>
      <c r="E39" s="69">
        <f>GEW!$D$8+($D39-GEW!$D$8)*SUM(Fasering!$D$5:$D$9)</f>
        <v>3977.3033937414284</v>
      </c>
      <c r="F39" s="70">
        <f>GEW!$D$8+($D39-GEW!$D$8)*SUM(Fasering!$D$5:$D$10)</f>
        <v>4524.8849357711606</v>
      </c>
      <c r="G39" s="70">
        <f>GEW!$D$8+($D39-GEW!$D$8)*SUM(Fasering!$D$5:$D$11)</f>
        <v>5071.2355079702684</v>
      </c>
      <c r="H39" s="71">
        <f>GEW!$D$8+($D39-GEW!$D$8)*SUM(Fasering!$D$5:$D$12)</f>
        <v>5618.8170500000006</v>
      </c>
      <c r="I39" s="72">
        <f>($K$3+E39*12*7.57%)*SUM(Fasering!$D$5:$D$9)</f>
        <v>2083.0028531805879</v>
      </c>
      <c r="J39" s="30">
        <f>($K$3+F39*12*7.57%)*SUM(Fasering!$D$5:$D$10)</f>
        <v>2989.5259906384003</v>
      </c>
      <c r="K39" s="30">
        <f>($K$3+G39*12*7.57%)*SUM(Fasering!$D$5:$D$11)</f>
        <v>4041.1033192890909</v>
      </c>
      <c r="L39" s="73">
        <f>($K$3+H39*12*7.57%)*SUM(Fasering!$D$5:$D$12)</f>
        <v>5242.4734082200011</v>
      </c>
    </row>
    <row r="40" spans="1:12" x14ac:dyDescent="0.2">
      <c r="A40" s="52">
        <f t="shared" si="2"/>
        <v>30</v>
      </c>
      <c r="B40" s="16">
        <v>66184.98</v>
      </c>
      <c r="C40" s="16">
        <f t="shared" si="0"/>
        <v>67508.679600000003</v>
      </c>
      <c r="D40" s="68">
        <f t="shared" si="1"/>
        <v>5625.7232999999997</v>
      </c>
      <c r="E40" s="69">
        <f>GEW!$D$8+($D40-GEW!$D$8)*SUM(Fasering!$D$5:$D$9)</f>
        <v>3981.1382383401638</v>
      </c>
      <c r="F40" s="70">
        <f>GEW!$D$8+($D40-GEW!$D$8)*SUM(Fasering!$D$5:$D$10)</f>
        <v>4529.744349918501</v>
      </c>
      <c r="G40" s="70">
        <f>GEW!$D$8+($D40-GEW!$D$8)*SUM(Fasering!$D$5:$D$11)</f>
        <v>5077.1171884216628</v>
      </c>
      <c r="H40" s="71">
        <f>GEW!$D$8+($D40-GEW!$D$8)*SUM(Fasering!$D$5:$D$12)</f>
        <v>5625.7233000000006</v>
      </c>
      <c r="I40" s="72">
        <f>($K$3+E40*12*7.57%)*SUM(Fasering!$D$5:$D$9)</f>
        <v>2084.937182297665</v>
      </c>
      <c r="J40" s="30">
        <f>($K$3+F40*12*7.57%)*SUM(Fasering!$D$5:$D$10)</f>
        <v>2992.631999265227</v>
      </c>
      <c r="K40" s="30">
        <f>($K$3+G40*12*7.57%)*SUM(Fasering!$D$5:$D$11)</f>
        <v>4045.6535946808758</v>
      </c>
      <c r="L40" s="73">
        <f>($K$3+H40*12*7.57%)*SUM(Fasering!$D$5:$D$12)</f>
        <v>5248.7470457200016</v>
      </c>
    </row>
    <row r="41" spans="1:12" x14ac:dyDescent="0.2">
      <c r="A41" s="52">
        <f t="shared" si="2"/>
        <v>31</v>
      </c>
      <c r="B41" s="16">
        <v>66260.17</v>
      </c>
      <c r="C41" s="16">
        <f t="shared" si="0"/>
        <v>67585.373399999997</v>
      </c>
      <c r="D41" s="68">
        <f t="shared" si="1"/>
        <v>5632.11445</v>
      </c>
      <c r="E41" s="69">
        <f>GEW!$D$8+($D41-GEW!$D$8)*SUM(Fasering!$D$5:$D$9)</f>
        <v>3984.6870625294428</v>
      </c>
      <c r="F41" s="70">
        <f>GEW!$D$8+($D41-GEW!$D$8)*SUM(Fasering!$D$5:$D$10)</f>
        <v>4534.2413265306677</v>
      </c>
      <c r="G41" s="70">
        <f>GEW!$D$8+($D41-GEW!$D$8)*SUM(Fasering!$D$5:$D$11)</f>
        <v>5082.5601859987746</v>
      </c>
      <c r="H41" s="71">
        <f>GEW!$D$8+($D41-GEW!$D$8)*SUM(Fasering!$D$5:$D$12)</f>
        <v>5632.1144500000009</v>
      </c>
      <c r="I41" s="72">
        <f>($K$3+E41*12*7.57%)*SUM(Fasering!$D$5:$D$9)</f>
        <v>2086.7272402215181</v>
      </c>
      <c r="J41" s="30">
        <f>($K$3+F41*12*7.57%)*SUM(Fasering!$D$5:$D$10)</f>
        <v>2995.506347433241</v>
      </c>
      <c r="K41" s="30">
        <f>($K$3+G41*12*7.57%)*SUM(Fasering!$D$5:$D$11)</f>
        <v>4049.8644895326706</v>
      </c>
      <c r="L41" s="73">
        <f>($K$3+H41*12*7.57%)*SUM(Fasering!$D$5:$D$12)</f>
        <v>5254.5527663800021</v>
      </c>
    </row>
    <row r="42" spans="1:12" x14ac:dyDescent="0.2">
      <c r="A42" s="52">
        <f t="shared" si="2"/>
        <v>32</v>
      </c>
      <c r="B42" s="16">
        <v>66329.820000000007</v>
      </c>
      <c r="C42" s="16">
        <f t="shared" si="0"/>
        <v>67656.416400000002</v>
      </c>
      <c r="D42" s="68">
        <f t="shared" si="1"/>
        <v>5638.0347000000011</v>
      </c>
      <c r="E42" s="69">
        <f>GEW!$D$8+($D42-GEW!$D$8)*SUM(Fasering!$D$5:$D$9)</f>
        <v>3987.9744093146974</v>
      </c>
      <c r="F42" s="70">
        <f>GEW!$D$8+($D42-GEW!$D$8)*SUM(Fasering!$D$5:$D$10)</f>
        <v>4538.4069658582048</v>
      </c>
      <c r="G42" s="70">
        <f>GEW!$D$8+($D42-GEW!$D$8)*SUM(Fasering!$D$5:$D$11)</f>
        <v>5087.6021434564936</v>
      </c>
      <c r="H42" s="71">
        <f>GEW!$D$8+($D42-GEW!$D$8)*SUM(Fasering!$D$5:$D$12)</f>
        <v>5638.034700000002</v>
      </c>
      <c r="I42" s="72">
        <f>($K$3+E42*12*7.57%)*SUM(Fasering!$D$5:$D$9)</f>
        <v>2088.3854066584954</v>
      </c>
      <c r="J42" s="30">
        <f>($K$3+F42*12*7.57%)*SUM(Fasering!$D$5:$D$10)</f>
        <v>2998.168913597654</v>
      </c>
      <c r="K42" s="30">
        <f>($K$3+G42*12*7.57%)*SUM(Fasering!$D$5:$D$11)</f>
        <v>4053.7651256069826</v>
      </c>
      <c r="L42" s="73">
        <f>($K$3+H42*12*7.57%)*SUM(Fasering!$D$5:$D$12)</f>
        <v>5259.9307214800028</v>
      </c>
    </row>
    <row r="43" spans="1:12" x14ac:dyDescent="0.2">
      <c r="A43" s="52">
        <f t="shared" si="2"/>
        <v>33</v>
      </c>
      <c r="B43" s="16">
        <v>66394.289999999994</v>
      </c>
      <c r="C43" s="16">
        <f t="shared" si="0"/>
        <v>67722.175799999997</v>
      </c>
      <c r="D43" s="68">
        <f t="shared" si="1"/>
        <v>5643.5146499999992</v>
      </c>
      <c r="E43" s="69">
        <f>GEW!$D$8+($D43-GEW!$D$8)*SUM(Fasering!$D$5:$D$9)</f>
        <v>3991.017270007379</v>
      </c>
      <c r="F43" s="70">
        <f>GEW!$D$8+($D43-GEW!$D$8)*SUM(Fasering!$D$5:$D$10)</f>
        <v>4542.2627988437926</v>
      </c>
      <c r="G43" s="70">
        <f>GEW!$D$8+($D43-GEW!$D$8)*SUM(Fasering!$D$5:$D$11)</f>
        <v>5092.2691211635865</v>
      </c>
      <c r="H43" s="71">
        <f>GEW!$D$8+($D43-GEW!$D$8)*SUM(Fasering!$D$5:$D$12)</f>
        <v>5643.5146500000001</v>
      </c>
      <c r="I43" s="72">
        <f>($K$3+E43*12*7.57%)*SUM(Fasering!$D$5:$D$9)</f>
        <v>2089.9202521745319</v>
      </c>
      <c r="J43" s="30">
        <f>($K$3+F43*12*7.57%)*SUM(Fasering!$D$5:$D$10)</f>
        <v>3000.6334597659188</v>
      </c>
      <c r="K43" s="30">
        <f>($K$3+G43*12*7.57%)*SUM(Fasering!$D$5:$D$11)</f>
        <v>4057.3756641240084</v>
      </c>
      <c r="L43" s="73">
        <f>($K$3+H43*12*7.57%)*SUM(Fasering!$D$5:$D$12)</f>
        <v>5264.9087080600011</v>
      </c>
    </row>
    <row r="44" spans="1:12" x14ac:dyDescent="0.2">
      <c r="A44" s="52">
        <f t="shared" si="2"/>
        <v>34</v>
      </c>
      <c r="B44" s="16">
        <v>66454.03</v>
      </c>
      <c r="C44" s="16">
        <f t="shared" si="0"/>
        <v>67783.1106</v>
      </c>
      <c r="D44" s="68">
        <f t="shared" si="1"/>
        <v>5648.5925500000003</v>
      </c>
      <c r="E44" s="69">
        <f>GEW!$D$8+($D44-GEW!$D$8)*SUM(Fasering!$D$5:$D$9)</f>
        <v>3993.8368837468065</v>
      </c>
      <c r="F44" s="70">
        <f>GEW!$D$8+($D44-GEW!$D$8)*SUM(Fasering!$D$5:$D$10)</f>
        <v>4545.8357391657883</v>
      </c>
      <c r="G44" s="70">
        <f>GEW!$D$8+($D44-GEW!$D$8)*SUM(Fasering!$D$5:$D$11)</f>
        <v>5096.593694581019</v>
      </c>
      <c r="H44" s="71">
        <f>GEW!$D$8+($D44-GEW!$D$8)*SUM(Fasering!$D$5:$D$12)</f>
        <v>5648.5925500000012</v>
      </c>
      <c r="I44" s="72">
        <f>($K$3+E44*12*7.57%)*SUM(Fasering!$D$5:$D$9)</f>
        <v>2091.3424899770453</v>
      </c>
      <c r="J44" s="30">
        <f>($K$3+F44*12*7.57%)*SUM(Fasering!$D$5:$D$10)</f>
        <v>3002.917188447354</v>
      </c>
      <c r="K44" s="30">
        <f>($K$3+G44*12*7.57%)*SUM(Fasering!$D$5:$D$11)</f>
        <v>4060.7213066089962</v>
      </c>
      <c r="L44" s="73">
        <f>($K$3+H44*12*7.57%)*SUM(Fasering!$D$5:$D$12)</f>
        <v>5269.5214724200023</v>
      </c>
    </row>
    <row r="45" spans="1:12" x14ac:dyDescent="0.2">
      <c r="A45" s="52">
        <f t="shared" si="2"/>
        <v>35</v>
      </c>
      <c r="B45" s="16">
        <v>66509.289999999994</v>
      </c>
      <c r="C45" s="16">
        <f t="shared" si="0"/>
        <v>67839.4758</v>
      </c>
      <c r="D45" s="68">
        <f t="shared" si="1"/>
        <v>5653.2896499999997</v>
      </c>
      <c r="E45" s="69">
        <f>GEW!$D$8+($D45-GEW!$D$8)*SUM(Fasering!$D$5:$D$9)</f>
        <v>3996.4450500548196</v>
      </c>
      <c r="F45" s="70">
        <f>GEW!$D$8+($D45-GEW!$D$8)*SUM(Fasering!$D$5:$D$10)</f>
        <v>4549.1407388677217</v>
      </c>
      <c r="G45" s="70">
        <f>GEW!$D$8+($D45-GEW!$D$8)*SUM(Fasering!$D$5:$D$11)</f>
        <v>5100.593961187099</v>
      </c>
      <c r="H45" s="71">
        <f>GEW!$D$8+($D45-GEW!$D$8)*SUM(Fasering!$D$5:$D$12)</f>
        <v>5653.2896500000006</v>
      </c>
      <c r="I45" s="72">
        <f>($K$3+E45*12*7.57%)*SUM(Fasering!$D$5:$D$9)</f>
        <v>2092.6580718479331</v>
      </c>
      <c r="J45" s="30">
        <f>($K$3+F45*12*7.57%)*SUM(Fasering!$D$5:$D$10)</f>
        <v>3005.0296565915814</v>
      </c>
      <c r="K45" s="30">
        <f>($K$3+G45*12*7.57%)*SUM(Fasering!$D$5:$D$11)</f>
        <v>4063.8160539093033</v>
      </c>
      <c r="L45" s="73">
        <f>($K$3+H45*12*7.57%)*SUM(Fasering!$D$5:$D$12)</f>
        <v>5273.788318060002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zoomScaleNormal="100" workbookViewId="0"/>
  </sheetViews>
  <sheetFormatPr defaultColWidth="9" defaultRowHeight="12.75" x14ac:dyDescent="0.2"/>
  <cols>
    <col min="1" max="1" width="39.125" style="26" bestFit="1" customWidth="1"/>
    <col min="2" max="7" width="10.125" style="26" customWidth="1"/>
    <col min="8" max="8" width="13" style="33" bestFit="1" customWidth="1"/>
    <col min="9" max="16384" width="9" style="26"/>
  </cols>
  <sheetData>
    <row r="1" spans="1:8" ht="28.5" customHeight="1" x14ac:dyDescent="0.2">
      <c r="B1" s="96" t="s">
        <v>95</v>
      </c>
      <c r="C1" s="97"/>
      <c r="D1" s="97"/>
      <c r="E1" s="97"/>
      <c r="F1" s="97"/>
      <c r="G1" s="98"/>
      <c r="H1" s="27" t="s">
        <v>13</v>
      </c>
    </row>
    <row r="2" spans="1:8" x14ac:dyDescent="0.2">
      <c r="A2" s="94" t="s">
        <v>10</v>
      </c>
      <c r="B2" s="102" t="s">
        <v>11</v>
      </c>
      <c r="C2" s="103"/>
      <c r="D2" s="104"/>
      <c r="E2" s="102" t="s">
        <v>12</v>
      </c>
      <c r="F2" s="103"/>
      <c r="G2" s="104"/>
      <c r="H2" s="100"/>
    </row>
    <row r="3" spans="1:8" x14ac:dyDescent="0.2">
      <c r="A3" s="95"/>
      <c r="B3" s="45" t="s">
        <v>6</v>
      </c>
      <c r="C3" s="46" t="s">
        <v>9</v>
      </c>
      <c r="D3" s="47" t="s">
        <v>8</v>
      </c>
      <c r="E3" s="45" t="s">
        <v>6</v>
      </c>
      <c r="F3" s="46" t="s">
        <v>9</v>
      </c>
      <c r="G3" s="47" t="s">
        <v>8</v>
      </c>
      <c r="H3" s="101"/>
    </row>
    <row r="4" spans="1:8" x14ac:dyDescent="0.2">
      <c r="A4" s="28">
        <v>41730</v>
      </c>
      <c r="B4" s="29"/>
      <c r="C4" s="30"/>
      <c r="D4" s="31"/>
      <c r="E4" s="32"/>
      <c r="F4" s="30"/>
      <c r="G4" s="31"/>
      <c r="H4" s="33" t="s">
        <v>14</v>
      </c>
    </row>
    <row r="5" spans="1:8" x14ac:dyDescent="0.2">
      <c r="A5" s="34" t="s">
        <v>0</v>
      </c>
      <c r="B5" s="32">
        <v>413.56</v>
      </c>
      <c r="C5" s="30">
        <f>2133.89+B5</f>
        <v>2547.4499999999998</v>
      </c>
      <c r="D5" s="35"/>
      <c r="E5" s="32">
        <v>7.24</v>
      </c>
      <c r="F5" s="30">
        <f>40.38+E5</f>
        <v>47.620000000000005</v>
      </c>
      <c r="G5" s="31"/>
      <c r="H5" s="99" t="s">
        <v>16</v>
      </c>
    </row>
    <row r="6" spans="1:8" x14ac:dyDescent="0.2">
      <c r="A6" s="34" t="s">
        <v>1</v>
      </c>
      <c r="B6" s="32">
        <v>409.51</v>
      </c>
      <c r="C6" s="30">
        <f>C5+B6</f>
        <v>2956.96</v>
      </c>
      <c r="D6" s="35"/>
      <c r="E6" s="32">
        <v>7.16</v>
      </c>
      <c r="F6" s="30">
        <f>F5+E6</f>
        <v>54.78</v>
      </c>
      <c r="G6" s="31"/>
      <c r="H6" s="99"/>
    </row>
    <row r="7" spans="1:8" x14ac:dyDescent="0.2">
      <c r="A7" s="34" t="s">
        <v>2</v>
      </c>
      <c r="B7" s="32">
        <v>620.24</v>
      </c>
      <c r="C7" s="30">
        <f t="shared" ref="C7:C12" si="0">C6+B7</f>
        <v>3577.2</v>
      </c>
      <c r="D7" s="36">
        <f>B7/(C$12-C$6)</f>
        <v>0.25856369252831646</v>
      </c>
      <c r="E7" s="32">
        <v>10.86</v>
      </c>
      <c r="F7" s="30">
        <f t="shared" ref="F7:F12" si="1">F6+E7</f>
        <v>65.64</v>
      </c>
      <c r="G7" s="31">
        <f>E7/(F$12-F$6)</f>
        <v>0.25869461648403996</v>
      </c>
      <c r="H7" s="99"/>
    </row>
    <row r="8" spans="1:8" x14ac:dyDescent="0.2">
      <c r="A8" s="34" t="s">
        <v>3</v>
      </c>
      <c r="B8" s="32">
        <v>355.87</v>
      </c>
      <c r="C8" s="30">
        <f t="shared" si="0"/>
        <v>3933.0699999999997</v>
      </c>
      <c r="D8" s="36">
        <f t="shared" ref="D8:D12" si="2">B8/(C$12-C$6)</f>
        <v>0.14835396178906871</v>
      </c>
      <c r="E8" s="32">
        <v>6.23</v>
      </c>
      <c r="F8" s="30">
        <f t="shared" si="1"/>
        <v>71.87</v>
      </c>
      <c r="G8" s="31">
        <f t="shared" ref="G8:G12" si="3">E8/(F$12-F$6)</f>
        <v>0.14840400190566935</v>
      </c>
      <c r="H8" s="99"/>
    </row>
    <row r="9" spans="1:8" x14ac:dyDescent="0.2">
      <c r="A9" s="34" t="s">
        <v>4</v>
      </c>
      <c r="B9" s="32">
        <v>355.87</v>
      </c>
      <c r="C9" s="30">
        <f t="shared" si="0"/>
        <v>4288.9399999999996</v>
      </c>
      <c r="D9" s="36">
        <f t="shared" si="2"/>
        <v>0.14835396178906871</v>
      </c>
      <c r="E9" s="32">
        <v>6.23</v>
      </c>
      <c r="F9" s="30">
        <f t="shared" si="1"/>
        <v>78.100000000000009</v>
      </c>
      <c r="G9" s="31">
        <f t="shared" si="3"/>
        <v>0.14840400190566935</v>
      </c>
      <c r="H9" s="99"/>
    </row>
    <row r="10" spans="1:8" x14ac:dyDescent="0.2">
      <c r="A10" s="34" t="s">
        <v>5</v>
      </c>
      <c r="B10" s="32">
        <v>355.87</v>
      </c>
      <c r="C10" s="30">
        <f t="shared" si="0"/>
        <v>4644.8099999999995</v>
      </c>
      <c r="D10" s="36">
        <f t="shared" si="2"/>
        <v>0.14835396178906871</v>
      </c>
      <c r="E10" s="32">
        <v>6.23</v>
      </c>
      <c r="F10" s="30">
        <f t="shared" si="1"/>
        <v>84.330000000000013</v>
      </c>
      <c r="G10" s="31">
        <f t="shared" si="3"/>
        <v>0.14840400190566935</v>
      </c>
      <c r="H10" s="99"/>
    </row>
    <row r="11" spans="1:8" x14ac:dyDescent="0.2">
      <c r="A11" s="34" t="s">
        <v>88</v>
      </c>
      <c r="B11" s="32">
        <v>355.07</v>
      </c>
      <c r="C11" s="30">
        <f t="shared" si="0"/>
        <v>4999.8799999999992</v>
      </c>
      <c r="D11" s="36">
        <f t="shared" si="2"/>
        <v>0.14802046031540908</v>
      </c>
      <c r="E11" s="32">
        <v>6.2</v>
      </c>
      <c r="F11" s="30">
        <f t="shared" si="1"/>
        <v>90.530000000000015</v>
      </c>
      <c r="G11" s="31">
        <f t="shared" si="3"/>
        <v>0.14768937589328252</v>
      </c>
      <c r="H11" s="99"/>
    </row>
    <row r="12" spans="1:8" s="43" customFormat="1" ht="13.5" thickBot="1" x14ac:dyDescent="0.25">
      <c r="A12" s="37" t="s">
        <v>7</v>
      </c>
      <c r="B12" s="38">
        <v>355.86999999999989</v>
      </c>
      <c r="C12" s="39">
        <f t="shared" si="0"/>
        <v>5355.7499999999991</v>
      </c>
      <c r="D12" s="40">
        <f t="shared" si="2"/>
        <v>0.14835396178906868</v>
      </c>
      <c r="E12" s="38">
        <v>6.2299999999999898</v>
      </c>
      <c r="F12" s="39">
        <f t="shared" si="1"/>
        <v>96.76</v>
      </c>
      <c r="G12" s="41">
        <f t="shared" si="3"/>
        <v>0.1484040019056691</v>
      </c>
      <c r="H12" s="42" t="s">
        <v>15</v>
      </c>
    </row>
    <row r="14" spans="1:8" x14ac:dyDescent="0.2">
      <c r="D14" s="5">
        <f>SUM(D6:D12)</f>
        <v>1.0000000000000002</v>
      </c>
      <c r="G14" s="5">
        <f>SUM(G6:G12)</f>
        <v>0.99999999999999978</v>
      </c>
    </row>
    <row r="16" spans="1:8" x14ac:dyDescent="0.2">
      <c r="A16" s="44" t="s">
        <v>90</v>
      </c>
      <c r="B16" s="92"/>
      <c r="C16" s="92"/>
    </row>
    <row r="17" spans="1:3" x14ac:dyDescent="0.2">
      <c r="A17" s="44" t="s">
        <v>89</v>
      </c>
      <c r="B17" s="92"/>
      <c r="C17" s="92"/>
    </row>
    <row r="18" spans="1:3" x14ac:dyDescent="0.2">
      <c r="A18" s="44" t="s">
        <v>91</v>
      </c>
      <c r="B18" s="92"/>
      <c r="C18" s="92"/>
    </row>
    <row r="19" spans="1:3" x14ac:dyDescent="0.2">
      <c r="A19" s="44" t="s">
        <v>92</v>
      </c>
      <c r="B19" s="92"/>
      <c r="C19" s="92"/>
    </row>
    <row r="20" spans="1:3" x14ac:dyDescent="0.2">
      <c r="A20" s="44" t="s">
        <v>104</v>
      </c>
      <c r="B20" s="44"/>
      <c r="C20" s="44"/>
    </row>
  </sheetData>
  <mergeCells count="6">
    <mergeCell ref="A2:A3"/>
    <mergeCell ref="B1:G1"/>
    <mergeCell ref="H5:H11"/>
    <mergeCell ref="H2:H3"/>
    <mergeCell ref="B2:D2"/>
    <mergeCell ref="E2:G2"/>
  </mergeCells>
  <phoneticPr fontId="0" type="noConversion"/>
  <printOptions gridLines="1"/>
  <pageMargins left="0.74803149606299213" right="0.74803149606299213" top="1.1811023622047245" bottom="0.98425196850393704" header="0.51181102362204722" footer="0.51181102362204722"/>
  <pageSetup paperSize="9" scale="99" orientation="landscape" r:id="rId1"/>
  <headerFooter alignWithMargins="0">
    <oddHeader>&amp;L&amp;"Verdana,Vet"&amp;11BVR 22/11/2013 SUBSIDIËRING OPVANG BABY'S EN PEUTERS
TOEPASSING ARTIKEL 59 §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49</v>
      </c>
      <c r="B1" s="1" t="s">
        <v>50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58228.28</v>
      </c>
      <c r="C10" s="16">
        <f t="shared" ref="C10:C45" si="0">B10*$D$3</f>
        <v>59392.845600000001</v>
      </c>
      <c r="D10" s="68">
        <f t="shared" ref="D10:D45" si="1">B10/12*$D$3</f>
        <v>4949.4038</v>
      </c>
      <c r="E10" s="69">
        <f>GEW!$D$8+($D10-GEW!$D$8)*SUM(Fasering!$D$5:$D$9)</f>
        <v>3605.5972165708549</v>
      </c>
      <c r="F10" s="70">
        <f>GEW!$D$8+($D10-GEW!$D$8)*SUM(Fasering!$D$5:$D$10)</f>
        <v>4053.8686508889905</v>
      </c>
      <c r="G10" s="70">
        <f>GEW!$D$8+($D10-GEW!$D$8)*SUM(Fasering!$D$5:$D$11)</f>
        <v>4501.1323656818658</v>
      </c>
      <c r="H10" s="71">
        <f>GEW!$D$8+($D10-GEW!$D$8)*SUM(Fasering!$D$5:$D$12)</f>
        <v>4949.4038</v>
      </c>
      <c r="I10" s="72">
        <f>($K$3+E10*12*7.57%)*SUM(Fasering!$D$5:$D$9)</f>
        <v>1895.5110101641576</v>
      </c>
      <c r="J10" s="30">
        <f>($K$3+F10*12*7.57%)*SUM(Fasering!$D$5:$D$10)</f>
        <v>2688.4648750673759</v>
      </c>
      <c r="K10" s="30">
        <f>($K$3+G10*12*7.57%)*SUM(Fasering!$D$5:$D$11)</f>
        <v>3600.05142594471</v>
      </c>
      <c r="L10" s="73">
        <f>($K$3+H10*12*7.57%)*SUM(Fasering!$D$5:$D$12)</f>
        <v>4634.3784119200009</v>
      </c>
    </row>
    <row r="11" spans="1:12" x14ac:dyDescent="0.2">
      <c r="A11" s="52">
        <f t="shared" ref="A11:A45" si="2">+A10+1</f>
        <v>1</v>
      </c>
      <c r="B11" s="16">
        <v>58228.28</v>
      </c>
      <c r="C11" s="16">
        <f t="shared" si="0"/>
        <v>59392.845600000001</v>
      </c>
      <c r="D11" s="68">
        <f t="shared" si="1"/>
        <v>4949.4038</v>
      </c>
      <c r="E11" s="69">
        <f>GEW!$D$8+($D11-GEW!$D$8)*SUM(Fasering!$D$5:$D$9)</f>
        <v>3605.5972165708549</v>
      </c>
      <c r="F11" s="70">
        <f>GEW!$D$8+($D11-GEW!$D$8)*SUM(Fasering!$D$5:$D$10)</f>
        <v>4053.8686508889905</v>
      </c>
      <c r="G11" s="70">
        <f>GEW!$D$8+($D11-GEW!$D$8)*SUM(Fasering!$D$5:$D$11)</f>
        <v>4501.1323656818658</v>
      </c>
      <c r="H11" s="71">
        <f>GEW!$D$8+($D11-GEW!$D$8)*SUM(Fasering!$D$5:$D$12)</f>
        <v>4949.4038</v>
      </c>
      <c r="I11" s="72">
        <f>($K$3+E11*12*7.57%)*SUM(Fasering!$D$5:$D$9)</f>
        <v>1895.5110101641576</v>
      </c>
      <c r="J11" s="30">
        <f>($K$3+F11*12*7.57%)*SUM(Fasering!$D$5:$D$10)</f>
        <v>2688.4648750673759</v>
      </c>
      <c r="K11" s="30">
        <f>($K$3+G11*12*7.57%)*SUM(Fasering!$D$5:$D$11)</f>
        <v>3600.05142594471</v>
      </c>
      <c r="L11" s="73">
        <f>($K$3+H11*12*7.57%)*SUM(Fasering!$D$5:$D$12)</f>
        <v>4634.3784119200009</v>
      </c>
    </row>
    <row r="12" spans="1:12" x14ac:dyDescent="0.2">
      <c r="A12" s="52">
        <f t="shared" si="2"/>
        <v>2</v>
      </c>
      <c r="B12" s="16">
        <v>60505.25</v>
      </c>
      <c r="C12" s="16">
        <f t="shared" si="0"/>
        <v>61715.355000000003</v>
      </c>
      <c r="D12" s="68">
        <f t="shared" si="1"/>
        <v>5142.94625</v>
      </c>
      <c r="E12" s="69">
        <f>GEW!$D$8+($D12-GEW!$D$8)*SUM(Fasering!$D$5:$D$9)</f>
        <v>3713.0658455675575</v>
      </c>
      <c r="F12" s="70">
        <f>GEW!$D$8+($D12-GEW!$D$8)*SUM(Fasering!$D$5:$D$10)</f>
        <v>4190.0500691175557</v>
      </c>
      <c r="G12" s="70">
        <f>GEW!$D$8+($D12-GEW!$D$8)*SUM(Fasering!$D$5:$D$11)</f>
        <v>4665.9620264500027</v>
      </c>
      <c r="H12" s="71">
        <f>GEW!$D$8+($D12-GEW!$D$8)*SUM(Fasering!$D$5:$D$12)</f>
        <v>5142.9462500000009</v>
      </c>
      <c r="I12" s="72">
        <f>($K$3+E12*12*7.57%)*SUM(Fasering!$D$5:$D$9)</f>
        <v>1949.7191254836787</v>
      </c>
      <c r="J12" s="30">
        <f>($K$3+F12*12*7.57%)*SUM(Fasering!$D$5:$D$10)</f>
        <v>2775.5084253815494</v>
      </c>
      <c r="K12" s="30">
        <f>($K$3+G12*12*7.57%)*SUM(Fasering!$D$5:$D$11)</f>
        <v>3727.5694635918735</v>
      </c>
      <c r="L12" s="73">
        <f>($K$3+H12*12*7.57%)*SUM(Fasering!$D$5:$D$12)</f>
        <v>4810.1923735000018</v>
      </c>
    </row>
    <row r="13" spans="1:12" x14ac:dyDescent="0.2">
      <c r="A13" s="52">
        <f t="shared" si="2"/>
        <v>3</v>
      </c>
      <c r="B13" s="16">
        <v>60505.25</v>
      </c>
      <c r="C13" s="16">
        <f t="shared" si="0"/>
        <v>61715.355000000003</v>
      </c>
      <c r="D13" s="68">
        <f t="shared" si="1"/>
        <v>5142.94625</v>
      </c>
      <c r="E13" s="69">
        <f>GEW!$D$8+($D13-GEW!$D$8)*SUM(Fasering!$D$5:$D$9)</f>
        <v>3713.0658455675575</v>
      </c>
      <c r="F13" s="70">
        <f>GEW!$D$8+($D13-GEW!$D$8)*SUM(Fasering!$D$5:$D$10)</f>
        <v>4190.0500691175557</v>
      </c>
      <c r="G13" s="70">
        <f>GEW!$D$8+($D13-GEW!$D$8)*SUM(Fasering!$D$5:$D$11)</f>
        <v>4665.9620264500027</v>
      </c>
      <c r="H13" s="71">
        <f>GEW!$D$8+($D13-GEW!$D$8)*SUM(Fasering!$D$5:$D$12)</f>
        <v>5142.9462500000009</v>
      </c>
      <c r="I13" s="72">
        <f>($K$3+E13*12*7.57%)*SUM(Fasering!$D$5:$D$9)</f>
        <v>1949.7191254836787</v>
      </c>
      <c r="J13" s="30">
        <f>($K$3+F13*12*7.57%)*SUM(Fasering!$D$5:$D$10)</f>
        <v>2775.5084253815494</v>
      </c>
      <c r="K13" s="30">
        <f>($K$3+G13*12*7.57%)*SUM(Fasering!$D$5:$D$11)</f>
        <v>3727.5694635918735</v>
      </c>
      <c r="L13" s="73">
        <f>($K$3+H13*12*7.57%)*SUM(Fasering!$D$5:$D$12)</f>
        <v>4810.1923735000018</v>
      </c>
    </row>
    <row r="14" spans="1:12" x14ac:dyDescent="0.2">
      <c r="A14" s="52">
        <f t="shared" si="2"/>
        <v>4</v>
      </c>
      <c r="B14" s="16">
        <v>62782.23</v>
      </c>
      <c r="C14" s="16">
        <f t="shared" si="0"/>
        <v>64037.874600000003</v>
      </c>
      <c r="D14" s="68">
        <f t="shared" si="1"/>
        <v>5336.4895500000002</v>
      </c>
      <c r="E14" s="69">
        <f>GEW!$D$8+($D14-GEW!$D$8)*SUM(Fasering!$D$5:$D$9)</f>
        <v>3820.5349465451336</v>
      </c>
      <c r="F14" s="70">
        <f>GEW!$D$8+($D14-GEW!$D$8)*SUM(Fasering!$D$5:$D$10)</f>
        <v>4326.2320854278623</v>
      </c>
      <c r="G14" s="70">
        <f>GEW!$D$8+($D14-GEW!$D$8)*SUM(Fasering!$D$5:$D$11)</f>
        <v>4830.7924111172724</v>
      </c>
      <c r="H14" s="71">
        <f>GEW!$D$8+($D14-GEW!$D$8)*SUM(Fasering!$D$5:$D$12)</f>
        <v>5336.4895500000011</v>
      </c>
      <c r="I14" s="72">
        <f>($K$3+E14*12*7.57%)*SUM(Fasering!$D$5:$D$9)</f>
        <v>2003.9274788744756</v>
      </c>
      <c r="J14" s="30">
        <f>($K$3+F14*12*7.57%)*SUM(Fasering!$D$5:$D$10)</f>
        <v>2862.5523579737073</v>
      </c>
      <c r="K14" s="30">
        <f>($K$3+G14*12*7.57%)*SUM(Fasering!$D$5:$D$11)</f>
        <v>3855.0880612729316</v>
      </c>
      <c r="L14" s="73">
        <f>($K$3+H14*12*7.57%)*SUM(Fasering!$D$5:$D$12)</f>
        <v>4986.0071072200017</v>
      </c>
    </row>
    <row r="15" spans="1:12" x14ac:dyDescent="0.2">
      <c r="A15" s="52">
        <f t="shared" si="2"/>
        <v>5</v>
      </c>
      <c r="B15" s="16">
        <v>62782.23</v>
      </c>
      <c r="C15" s="16">
        <f t="shared" si="0"/>
        <v>64037.874600000003</v>
      </c>
      <c r="D15" s="68">
        <f t="shared" si="1"/>
        <v>5336.4895500000002</v>
      </c>
      <c r="E15" s="69">
        <f>GEW!$D$8+($D15-GEW!$D$8)*SUM(Fasering!$D$5:$D$9)</f>
        <v>3820.5349465451336</v>
      </c>
      <c r="F15" s="70">
        <f>GEW!$D$8+($D15-GEW!$D$8)*SUM(Fasering!$D$5:$D$10)</f>
        <v>4326.2320854278623</v>
      </c>
      <c r="G15" s="70">
        <f>GEW!$D$8+($D15-GEW!$D$8)*SUM(Fasering!$D$5:$D$11)</f>
        <v>4830.7924111172724</v>
      </c>
      <c r="H15" s="71">
        <f>GEW!$D$8+($D15-GEW!$D$8)*SUM(Fasering!$D$5:$D$12)</f>
        <v>5336.4895500000011</v>
      </c>
      <c r="I15" s="72">
        <f>($K$3+E15*12*7.57%)*SUM(Fasering!$D$5:$D$9)</f>
        <v>2003.9274788744756</v>
      </c>
      <c r="J15" s="30">
        <f>($K$3+F15*12*7.57%)*SUM(Fasering!$D$5:$D$10)</f>
        <v>2862.5523579737073</v>
      </c>
      <c r="K15" s="30">
        <f>($K$3+G15*12*7.57%)*SUM(Fasering!$D$5:$D$11)</f>
        <v>3855.0880612729316</v>
      </c>
      <c r="L15" s="73">
        <f>($K$3+H15*12*7.57%)*SUM(Fasering!$D$5:$D$12)</f>
        <v>4986.0071072200017</v>
      </c>
    </row>
    <row r="16" spans="1:12" x14ac:dyDescent="0.2">
      <c r="A16" s="52">
        <f t="shared" si="2"/>
        <v>6</v>
      </c>
      <c r="B16" s="16">
        <v>65058.66</v>
      </c>
      <c r="C16" s="16">
        <f t="shared" si="0"/>
        <v>66359.833200000008</v>
      </c>
      <c r="D16" s="68">
        <f t="shared" si="1"/>
        <v>5529.9861000000001</v>
      </c>
      <c r="E16" s="69">
        <f>GEW!$D$8+($D16-GEW!$D$8)*SUM(Fasering!$D$5:$D$9)</f>
        <v>3927.9780885746568</v>
      </c>
      <c r="F16" s="70">
        <f>GEW!$D$8+($D16-GEW!$D$8)*SUM(Fasering!$D$5:$D$10)</f>
        <v>4462.3812072424025</v>
      </c>
      <c r="G16" s="70">
        <f>GEW!$D$8+($D16-GEW!$D$8)*SUM(Fasering!$D$5:$D$11)</f>
        <v>4995.5829813322562</v>
      </c>
      <c r="H16" s="71">
        <f>GEW!$D$8+($D16-GEW!$D$8)*SUM(Fasering!$D$5:$D$12)</f>
        <v>5529.986100000001</v>
      </c>
      <c r="I16" s="72">
        <f>($K$3+E16*12*7.57%)*SUM(Fasering!$D$5:$D$9)</f>
        <v>2058.1227383450955</v>
      </c>
      <c r="J16" s="30">
        <f>($K$3+F16*12*7.57%)*SUM(Fasering!$D$5:$D$10)</f>
        <v>2949.5752652766987</v>
      </c>
      <c r="K16" s="30">
        <f>($K$3+G16*12*7.57%)*SUM(Fasering!$D$5:$D$11)</f>
        <v>3982.5758570898006</v>
      </c>
      <c r="L16" s="73">
        <f>($K$3+H16*12*7.57%)*SUM(Fasering!$D$5:$D$12)</f>
        <v>5161.7793732400023</v>
      </c>
    </row>
    <row r="17" spans="1:12" x14ac:dyDescent="0.2">
      <c r="A17" s="52">
        <f t="shared" si="2"/>
        <v>7</v>
      </c>
      <c r="B17" s="16">
        <v>65058.66</v>
      </c>
      <c r="C17" s="16">
        <f t="shared" si="0"/>
        <v>66359.833200000008</v>
      </c>
      <c r="D17" s="68">
        <f t="shared" si="1"/>
        <v>5529.9861000000001</v>
      </c>
      <c r="E17" s="69">
        <f>GEW!$D$8+($D17-GEW!$D$8)*SUM(Fasering!$D$5:$D$9)</f>
        <v>3927.9780885746568</v>
      </c>
      <c r="F17" s="70">
        <f>GEW!$D$8+($D17-GEW!$D$8)*SUM(Fasering!$D$5:$D$10)</f>
        <v>4462.3812072424025</v>
      </c>
      <c r="G17" s="70">
        <f>GEW!$D$8+($D17-GEW!$D$8)*SUM(Fasering!$D$5:$D$11)</f>
        <v>4995.5829813322562</v>
      </c>
      <c r="H17" s="71">
        <f>GEW!$D$8+($D17-GEW!$D$8)*SUM(Fasering!$D$5:$D$12)</f>
        <v>5529.986100000001</v>
      </c>
      <c r="I17" s="72">
        <f>($K$3+E17*12*7.57%)*SUM(Fasering!$D$5:$D$9)</f>
        <v>2058.1227383450955</v>
      </c>
      <c r="J17" s="30">
        <f>($K$3+F17*12*7.57%)*SUM(Fasering!$D$5:$D$10)</f>
        <v>2949.5752652766987</v>
      </c>
      <c r="K17" s="30">
        <f>($K$3+G17*12*7.57%)*SUM(Fasering!$D$5:$D$11)</f>
        <v>3982.5758570898006</v>
      </c>
      <c r="L17" s="73">
        <f>($K$3+H17*12*7.57%)*SUM(Fasering!$D$5:$D$12)</f>
        <v>5161.7793732400023</v>
      </c>
    </row>
    <row r="18" spans="1:12" x14ac:dyDescent="0.2">
      <c r="A18" s="52">
        <f t="shared" si="2"/>
        <v>8</v>
      </c>
      <c r="B18" s="16">
        <v>67335.63</v>
      </c>
      <c r="C18" s="16">
        <f t="shared" si="0"/>
        <v>68682.342600000004</v>
      </c>
      <c r="D18" s="68">
        <f t="shared" si="1"/>
        <v>5723.5285500000009</v>
      </c>
      <c r="E18" s="69">
        <f>GEW!$D$8+($D18-GEW!$D$8)*SUM(Fasering!$D$5:$D$9)</f>
        <v>4035.4467175713598</v>
      </c>
      <c r="F18" s="70">
        <f>GEW!$D$8+($D18-GEW!$D$8)*SUM(Fasering!$D$5:$D$10)</f>
        <v>4598.5626254709678</v>
      </c>
      <c r="G18" s="70">
        <f>GEW!$D$8+($D18-GEW!$D$8)*SUM(Fasering!$D$5:$D$11)</f>
        <v>5160.4126421003939</v>
      </c>
      <c r="H18" s="71">
        <f>GEW!$D$8+($D18-GEW!$D$8)*SUM(Fasering!$D$5:$D$12)</f>
        <v>5723.5285500000018</v>
      </c>
      <c r="I18" s="72">
        <f>($K$3+E18*12*7.57%)*SUM(Fasering!$D$5:$D$9)</f>
        <v>2112.3308536646164</v>
      </c>
      <c r="J18" s="30">
        <f>($K$3+F18*12*7.57%)*SUM(Fasering!$D$5:$D$10)</f>
        <v>3036.6188155908717</v>
      </c>
      <c r="K18" s="30">
        <f>($K$3+G18*12*7.57%)*SUM(Fasering!$D$5:$D$11)</f>
        <v>4110.093894736965</v>
      </c>
      <c r="L18" s="73">
        <f>($K$3+H18*12*7.57%)*SUM(Fasering!$D$5:$D$12)</f>
        <v>5337.5933348200024</v>
      </c>
    </row>
    <row r="19" spans="1:12" x14ac:dyDescent="0.2">
      <c r="A19" s="52">
        <f t="shared" si="2"/>
        <v>9</v>
      </c>
      <c r="B19" s="16">
        <v>67335.63</v>
      </c>
      <c r="C19" s="16">
        <f t="shared" si="0"/>
        <v>68682.342600000004</v>
      </c>
      <c r="D19" s="68">
        <f t="shared" si="1"/>
        <v>5723.5285500000009</v>
      </c>
      <c r="E19" s="69">
        <f>GEW!$D$8+($D19-GEW!$D$8)*SUM(Fasering!$D$5:$D$9)</f>
        <v>4035.4467175713598</v>
      </c>
      <c r="F19" s="70">
        <f>GEW!$D$8+($D19-GEW!$D$8)*SUM(Fasering!$D$5:$D$10)</f>
        <v>4598.5626254709678</v>
      </c>
      <c r="G19" s="70">
        <f>GEW!$D$8+($D19-GEW!$D$8)*SUM(Fasering!$D$5:$D$11)</f>
        <v>5160.4126421003939</v>
      </c>
      <c r="H19" s="71">
        <f>GEW!$D$8+($D19-GEW!$D$8)*SUM(Fasering!$D$5:$D$12)</f>
        <v>5723.5285500000018</v>
      </c>
      <c r="I19" s="72">
        <f>($K$3+E19*12*7.57%)*SUM(Fasering!$D$5:$D$9)</f>
        <v>2112.3308536646164</v>
      </c>
      <c r="J19" s="30">
        <f>($K$3+F19*12*7.57%)*SUM(Fasering!$D$5:$D$10)</f>
        <v>3036.6188155908717</v>
      </c>
      <c r="K19" s="30">
        <f>($K$3+G19*12*7.57%)*SUM(Fasering!$D$5:$D$11)</f>
        <v>4110.093894736965</v>
      </c>
      <c r="L19" s="73">
        <f>($K$3+H19*12*7.57%)*SUM(Fasering!$D$5:$D$12)</f>
        <v>5337.5933348200024</v>
      </c>
    </row>
    <row r="20" spans="1:12" x14ac:dyDescent="0.2">
      <c r="A20" s="52">
        <f t="shared" si="2"/>
        <v>10</v>
      </c>
      <c r="B20" s="16">
        <v>69612.61</v>
      </c>
      <c r="C20" s="16">
        <f t="shared" si="0"/>
        <v>71004.862200000003</v>
      </c>
      <c r="D20" s="68">
        <f t="shared" si="1"/>
        <v>5917.0718500000003</v>
      </c>
      <c r="E20" s="69">
        <f>GEW!$D$8+($D20-GEW!$D$8)*SUM(Fasering!$D$5:$D$9)</f>
        <v>4142.9158185489359</v>
      </c>
      <c r="F20" s="70">
        <f>GEW!$D$8+($D20-GEW!$D$8)*SUM(Fasering!$D$5:$D$10)</f>
        <v>4734.7446417812735</v>
      </c>
      <c r="G20" s="70">
        <f>GEW!$D$8+($D20-GEW!$D$8)*SUM(Fasering!$D$5:$D$11)</f>
        <v>5325.2430267676627</v>
      </c>
      <c r="H20" s="71">
        <f>GEW!$D$8+($D20-GEW!$D$8)*SUM(Fasering!$D$5:$D$12)</f>
        <v>5917.0718500000012</v>
      </c>
      <c r="I20" s="72">
        <f>($K$3+E20*12*7.57%)*SUM(Fasering!$D$5:$D$9)</f>
        <v>2166.5392070554135</v>
      </c>
      <c r="J20" s="30">
        <f>($K$3+F20*12*7.57%)*SUM(Fasering!$D$5:$D$10)</f>
        <v>3123.6627481830292</v>
      </c>
      <c r="K20" s="30">
        <f>($K$3+G20*12*7.57%)*SUM(Fasering!$D$5:$D$11)</f>
        <v>4237.6124924180222</v>
      </c>
      <c r="L20" s="73">
        <f>($K$3+H20*12*7.57%)*SUM(Fasering!$D$5:$D$12)</f>
        <v>5513.4080685400022</v>
      </c>
    </row>
    <row r="21" spans="1:12" x14ac:dyDescent="0.2">
      <c r="A21" s="52">
        <f t="shared" si="2"/>
        <v>11</v>
      </c>
      <c r="B21" s="16">
        <v>69612.61</v>
      </c>
      <c r="C21" s="16">
        <f t="shared" si="0"/>
        <v>71004.862200000003</v>
      </c>
      <c r="D21" s="68">
        <f t="shared" si="1"/>
        <v>5917.0718500000003</v>
      </c>
      <c r="E21" s="69">
        <f>GEW!$D$8+($D21-GEW!$D$8)*SUM(Fasering!$D$5:$D$9)</f>
        <v>4142.9158185489359</v>
      </c>
      <c r="F21" s="70">
        <f>GEW!$D$8+($D21-GEW!$D$8)*SUM(Fasering!$D$5:$D$10)</f>
        <v>4734.7446417812735</v>
      </c>
      <c r="G21" s="70">
        <f>GEW!$D$8+($D21-GEW!$D$8)*SUM(Fasering!$D$5:$D$11)</f>
        <v>5325.2430267676627</v>
      </c>
      <c r="H21" s="71">
        <f>GEW!$D$8+($D21-GEW!$D$8)*SUM(Fasering!$D$5:$D$12)</f>
        <v>5917.0718500000012</v>
      </c>
      <c r="I21" s="72">
        <f>($K$3+E21*12*7.57%)*SUM(Fasering!$D$5:$D$9)</f>
        <v>2166.5392070554135</v>
      </c>
      <c r="J21" s="30">
        <f>($K$3+F21*12*7.57%)*SUM(Fasering!$D$5:$D$10)</f>
        <v>3123.6627481830292</v>
      </c>
      <c r="K21" s="30">
        <f>($K$3+G21*12*7.57%)*SUM(Fasering!$D$5:$D$11)</f>
        <v>4237.6124924180222</v>
      </c>
      <c r="L21" s="73">
        <f>($K$3+H21*12*7.57%)*SUM(Fasering!$D$5:$D$12)</f>
        <v>5513.4080685400022</v>
      </c>
    </row>
    <row r="22" spans="1:12" x14ac:dyDescent="0.2">
      <c r="A22" s="52">
        <f t="shared" si="2"/>
        <v>12</v>
      </c>
      <c r="B22" s="16">
        <v>71889.570000000007</v>
      </c>
      <c r="C22" s="16">
        <f t="shared" si="0"/>
        <v>73327.361400000009</v>
      </c>
      <c r="D22" s="68">
        <f t="shared" si="1"/>
        <v>6110.6134500000007</v>
      </c>
      <c r="E22" s="69">
        <f>GEW!$D$8+($D22-GEW!$D$8)*SUM(Fasering!$D$5:$D$9)</f>
        <v>4250.383975564765</v>
      </c>
      <c r="F22" s="70">
        <f>GEW!$D$8+($D22-GEW!$D$8)*SUM(Fasering!$D$5:$D$10)</f>
        <v>4870.9254619280982</v>
      </c>
      <c r="G22" s="70">
        <f>GEW!$D$8+($D22-GEW!$D$8)*SUM(Fasering!$D$5:$D$11)</f>
        <v>5490.0719636366684</v>
      </c>
      <c r="H22" s="71">
        <f>GEW!$D$8+($D22-GEW!$D$8)*SUM(Fasering!$D$5:$D$12)</f>
        <v>6110.6134500000016</v>
      </c>
      <c r="I22" s="72">
        <f>($K$3+E22*12*7.57%)*SUM(Fasering!$D$5:$D$9)</f>
        <v>2220.747084303659</v>
      </c>
      <c r="J22" s="30">
        <f>($K$3+F22*12*7.57%)*SUM(Fasering!$D$5:$D$10)</f>
        <v>3210.7059162192177</v>
      </c>
      <c r="K22" s="30">
        <f>($K$3+G22*12*7.57%)*SUM(Fasering!$D$5:$D$11)</f>
        <v>4365.1299700312929</v>
      </c>
      <c r="L22" s="73">
        <f>($K$3+H22*12*7.57%)*SUM(Fasering!$D$5:$D$12)</f>
        <v>5689.2212579800034</v>
      </c>
    </row>
    <row r="23" spans="1:12" x14ac:dyDescent="0.2">
      <c r="A23" s="52">
        <f t="shared" si="2"/>
        <v>13</v>
      </c>
      <c r="B23" s="16">
        <v>71889.570000000007</v>
      </c>
      <c r="C23" s="16">
        <f t="shared" si="0"/>
        <v>73327.361400000009</v>
      </c>
      <c r="D23" s="68">
        <f t="shared" si="1"/>
        <v>6110.6134500000007</v>
      </c>
      <c r="E23" s="69">
        <f>GEW!$D$8+($D23-GEW!$D$8)*SUM(Fasering!$D$5:$D$9)</f>
        <v>4250.383975564765</v>
      </c>
      <c r="F23" s="70">
        <f>GEW!$D$8+($D23-GEW!$D$8)*SUM(Fasering!$D$5:$D$10)</f>
        <v>4870.9254619280982</v>
      </c>
      <c r="G23" s="70">
        <f>GEW!$D$8+($D23-GEW!$D$8)*SUM(Fasering!$D$5:$D$11)</f>
        <v>5490.0719636366684</v>
      </c>
      <c r="H23" s="71">
        <f>GEW!$D$8+($D23-GEW!$D$8)*SUM(Fasering!$D$5:$D$12)</f>
        <v>6110.6134500000016</v>
      </c>
      <c r="I23" s="72">
        <f>($K$3+E23*12*7.57%)*SUM(Fasering!$D$5:$D$9)</f>
        <v>2220.747084303659</v>
      </c>
      <c r="J23" s="30">
        <f>($K$3+F23*12*7.57%)*SUM(Fasering!$D$5:$D$10)</f>
        <v>3210.7059162192177</v>
      </c>
      <c r="K23" s="30">
        <f>($K$3+G23*12*7.57%)*SUM(Fasering!$D$5:$D$11)</f>
        <v>4365.1299700312929</v>
      </c>
      <c r="L23" s="73">
        <f>($K$3+H23*12*7.57%)*SUM(Fasering!$D$5:$D$12)</f>
        <v>5689.2212579800034</v>
      </c>
    </row>
    <row r="24" spans="1:12" x14ac:dyDescent="0.2">
      <c r="A24" s="52">
        <f t="shared" si="2"/>
        <v>14</v>
      </c>
      <c r="B24" s="16">
        <v>74166.539999999994</v>
      </c>
      <c r="C24" s="16">
        <f t="shared" si="0"/>
        <v>75649.87079999999</v>
      </c>
      <c r="D24" s="68">
        <f t="shared" si="1"/>
        <v>6304.1558999999988</v>
      </c>
      <c r="E24" s="69">
        <f>GEW!$D$8+($D24-GEW!$D$8)*SUM(Fasering!$D$5:$D$9)</f>
        <v>4357.8526045614663</v>
      </c>
      <c r="F24" s="70">
        <f>GEW!$D$8+($D24-GEW!$D$8)*SUM(Fasering!$D$5:$D$10)</f>
        <v>5007.1068801566616</v>
      </c>
      <c r="G24" s="70">
        <f>GEW!$D$8+($D24-GEW!$D$8)*SUM(Fasering!$D$5:$D$11)</f>
        <v>5654.9016244048034</v>
      </c>
      <c r="H24" s="71">
        <f>GEW!$D$8+($D24-GEW!$D$8)*SUM(Fasering!$D$5:$D$12)</f>
        <v>6304.1558999999997</v>
      </c>
      <c r="I24" s="72">
        <f>($K$3+E24*12*7.57%)*SUM(Fasering!$D$5:$D$9)</f>
        <v>2274.9551996231789</v>
      </c>
      <c r="J24" s="30">
        <f>($K$3+F24*12*7.57%)*SUM(Fasering!$D$5:$D$10)</f>
        <v>3297.7494665333898</v>
      </c>
      <c r="K24" s="30">
        <f>($K$3+G24*12*7.57%)*SUM(Fasering!$D$5:$D$11)</f>
        <v>4492.6480076784555</v>
      </c>
      <c r="L24" s="73">
        <f>($K$3+H24*12*7.57%)*SUM(Fasering!$D$5:$D$12)</f>
        <v>5865.0352195600017</v>
      </c>
    </row>
    <row r="25" spans="1:12" x14ac:dyDescent="0.2">
      <c r="A25" s="52">
        <f t="shared" si="2"/>
        <v>15</v>
      </c>
      <c r="B25" s="16">
        <v>74166.539999999994</v>
      </c>
      <c r="C25" s="16">
        <f t="shared" si="0"/>
        <v>75649.87079999999</v>
      </c>
      <c r="D25" s="68">
        <f t="shared" si="1"/>
        <v>6304.1558999999988</v>
      </c>
      <c r="E25" s="69">
        <f>GEW!$D$8+($D25-GEW!$D$8)*SUM(Fasering!$D$5:$D$9)</f>
        <v>4357.8526045614663</v>
      </c>
      <c r="F25" s="70">
        <f>GEW!$D$8+($D25-GEW!$D$8)*SUM(Fasering!$D$5:$D$10)</f>
        <v>5007.1068801566616</v>
      </c>
      <c r="G25" s="70">
        <f>GEW!$D$8+($D25-GEW!$D$8)*SUM(Fasering!$D$5:$D$11)</f>
        <v>5654.9016244048034</v>
      </c>
      <c r="H25" s="71">
        <f>GEW!$D$8+($D25-GEW!$D$8)*SUM(Fasering!$D$5:$D$12)</f>
        <v>6304.1558999999997</v>
      </c>
      <c r="I25" s="72">
        <f>($K$3+E25*12*7.57%)*SUM(Fasering!$D$5:$D$9)</f>
        <v>2274.9551996231789</v>
      </c>
      <c r="J25" s="30">
        <f>($K$3+F25*12*7.57%)*SUM(Fasering!$D$5:$D$10)</f>
        <v>3297.7494665333898</v>
      </c>
      <c r="K25" s="30">
        <f>($K$3+G25*12*7.57%)*SUM(Fasering!$D$5:$D$11)</f>
        <v>4492.6480076784555</v>
      </c>
      <c r="L25" s="73">
        <f>($K$3+H25*12*7.57%)*SUM(Fasering!$D$5:$D$12)</f>
        <v>5865.0352195600017</v>
      </c>
    </row>
    <row r="26" spans="1:12" x14ac:dyDescent="0.2">
      <c r="A26" s="52">
        <f t="shared" si="2"/>
        <v>16</v>
      </c>
      <c r="B26" s="16">
        <v>76443.520000000004</v>
      </c>
      <c r="C26" s="16">
        <f t="shared" si="0"/>
        <v>77972.390400000004</v>
      </c>
      <c r="D26" s="68">
        <f t="shared" si="1"/>
        <v>6497.6992000000009</v>
      </c>
      <c r="E26" s="69">
        <f>GEW!$D$8+($D26-GEW!$D$8)*SUM(Fasering!$D$5:$D$9)</f>
        <v>4465.3217055390433</v>
      </c>
      <c r="F26" s="70">
        <f>GEW!$D$8+($D26-GEW!$D$8)*SUM(Fasering!$D$5:$D$10)</f>
        <v>5143.2888964669701</v>
      </c>
      <c r="G26" s="70">
        <f>GEW!$D$8+($D26-GEW!$D$8)*SUM(Fasering!$D$5:$D$11)</f>
        <v>5819.732009072075</v>
      </c>
      <c r="H26" s="71">
        <f>GEW!$D$8+($D26-GEW!$D$8)*SUM(Fasering!$D$5:$D$12)</f>
        <v>6497.6992000000018</v>
      </c>
      <c r="I26" s="72">
        <f>($K$3+E26*12*7.57%)*SUM(Fasering!$D$5:$D$9)</f>
        <v>2329.1635530139761</v>
      </c>
      <c r="J26" s="30">
        <f>($K$3+F26*12*7.57%)*SUM(Fasering!$D$5:$D$10)</f>
        <v>3384.7933991255491</v>
      </c>
      <c r="K26" s="30">
        <f>($K$3+G26*12*7.57%)*SUM(Fasering!$D$5:$D$11)</f>
        <v>4620.1666053595154</v>
      </c>
      <c r="L26" s="73">
        <f>($K$3+H26*12*7.57%)*SUM(Fasering!$D$5:$D$12)</f>
        <v>6040.8499532800024</v>
      </c>
    </row>
    <row r="27" spans="1:12" x14ac:dyDescent="0.2">
      <c r="A27" s="52">
        <f t="shared" si="2"/>
        <v>17</v>
      </c>
      <c r="B27" s="16">
        <v>76443.520000000004</v>
      </c>
      <c r="C27" s="16">
        <f t="shared" si="0"/>
        <v>77972.390400000004</v>
      </c>
      <c r="D27" s="68">
        <f t="shared" si="1"/>
        <v>6497.6992000000009</v>
      </c>
      <c r="E27" s="69">
        <f>GEW!$D$8+($D27-GEW!$D$8)*SUM(Fasering!$D$5:$D$9)</f>
        <v>4465.3217055390433</v>
      </c>
      <c r="F27" s="70">
        <f>GEW!$D$8+($D27-GEW!$D$8)*SUM(Fasering!$D$5:$D$10)</f>
        <v>5143.2888964669701</v>
      </c>
      <c r="G27" s="70">
        <f>GEW!$D$8+($D27-GEW!$D$8)*SUM(Fasering!$D$5:$D$11)</f>
        <v>5819.732009072075</v>
      </c>
      <c r="H27" s="71">
        <f>GEW!$D$8+($D27-GEW!$D$8)*SUM(Fasering!$D$5:$D$12)</f>
        <v>6497.6992000000018</v>
      </c>
      <c r="I27" s="72">
        <f>($K$3+E27*12*7.57%)*SUM(Fasering!$D$5:$D$9)</f>
        <v>2329.1635530139761</v>
      </c>
      <c r="J27" s="30">
        <f>($K$3+F27*12*7.57%)*SUM(Fasering!$D$5:$D$10)</f>
        <v>3384.7933991255491</v>
      </c>
      <c r="K27" s="30">
        <f>($K$3+G27*12*7.57%)*SUM(Fasering!$D$5:$D$11)</f>
        <v>4620.1666053595154</v>
      </c>
      <c r="L27" s="73">
        <f>($K$3+H27*12*7.57%)*SUM(Fasering!$D$5:$D$12)</f>
        <v>6040.8499532800024</v>
      </c>
    </row>
    <row r="28" spans="1:12" x14ac:dyDescent="0.2">
      <c r="A28" s="52">
        <f t="shared" si="2"/>
        <v>18</v>
      </c>
      <c r="B28" s="16">
        <v>78720.490000000005</v>
      </c>
      <c r="C28" s="16">
        <f t="shared" si="0"/>
        <v>80294.899800000014</v>
      </c>
      <c r="D28" s="68">
        <f t="shared" si="1"/>
        <v>6691.2416499999999</v>
      </c>
      <c r="E28" s="69">
        <f>GEW!$D$8+($D28-GEW!$D$8)*SUM(Fasering!$D$5:$D$9)</f>
        <v>4572.7903345357463</v>
      </c>
      <c r="F28" s="70">
        <f>GEW!$D$8+($D28-GEW!$D$8)*SUM(Fasering!$D$5:$D$10)</f>
        <v>5279.4703146955344</v>
      </c>
      <c r="G28" s="70">
        <f>GEW!$D$8+($D28-GEW!$D$8)*SUM(Fasering!$D$5:$D$11)</f>
        <v>5984.5616698402118</v>
      </c>
      <c r="H28" s="71">
        <f>GEW!$D$8+($D28-GEW!$D$8)*SUM(Fasering!$D$5:$D$12)</f>
        <v>6691.2416500000008</v>
      </c>
      <c r="I28" s="72">
        <f>($K$3+E28*12*7.57%)*SUM(Fasering!$D$5:$D$9)</f>
        <v>2383.3716683334974</v>
      </c>
      <c r="J28" s="30">
        <f>($K$3+F28*12*7.57%)*SUM(Fasering!$D$5:$D$10)</f>
        <v>3471.8369494397211</v>
      </c>
      <c r="K28" s="30">
        <f>($K$3+G28*12*7.57%)*SUM(Fasering!$D$5:$D$11)</f>
        <v>4747.6846430066789</v>
      </c>
      <c r="L28" s="73">
        <f>($K$3+H28*12*7.57%)*SUM(Fasering!$D$5:$D$12)</f>
        <v>6216.6639148600034</v>
      </c>
    </row>
    <row r="29" spans="1:12" x14ac:dyDescent="0.2">
      <c r="A29" s="52">
        <f t="shared" si="2"/>
        <v>19</v>
      </c>
      <c r="B29" s="16">
        <v>78720.490000000005</v>
      </c>
      <c r="C29" s="16">
        <f t="shared" si="0"/>
        <v>80294.899800000014</v>
      </c>
      <c r="D29" s="68">
        <f t="shared" si="1"/>
        <v>6691.2416499999999</v>
      </c>
      <c r="E29" s="69">
        <f>GEW!$D$8+($D29-GEW!$D$8)*SUM(Fasering!$D$5:$D$9)</f>
        <v>4572.7903345357463</v>
      </c>
      <c r="F29" s="70">
        <f>GEW!$D$8+($D29-GEW!$D$8)*SUM(Fasering!$D$5:$D$10)</f>
        <v>5279.4703146955344</v>
      </c>
      <c r="G29" s="70">
        <f>GEW!$D$8+($D29-GEW!$D$8)*SUM(Fasering!$D$5:$D$11)</f>
        <v>5984.5616698402118</v>
      </c>
      <c r="H29" s="71">
        <f>GEW!$D$8+($D29-GEW!$D$8)*SUM(Fasering!$D$5:$D$12)</f>
        <v>6691.2416500000008</v>
      </c>
      <c r="I29" s="72">
        <f>($K$3+E29*12*7.57%)*SUM(Fasering!$D$5:$D$9)</f>
        <v>2383.3716683334974</v>
      </c>
      <c r="J29" s="30">
        <f>($K$3+F29*12*7.57%)*SUM(Fasering!$D$5:$D$10)</f>
        <v>3471.8369494397211</v>
      </c>
      <c r="K29" s="30">
        <f>($K$3+G29*12*7.57%)*SUM(Fasering!$D$5:$D$11)</f>
        <v>4747.6846430066789</v>
      </c>
      <c r="L29" s="73">
        <f>($K$3+H29*12*7.57%)*SUM(Fasering!$D$5:$D$12)</f>
        <v>6216.6639148600034</v>
      </c>
    </row>
    <row r="30" spans="1:12" x14ac:dyDescent="0.2">
      <c r="A30" s="52">
        <f t="shared" si="2"/>
        <v>20</v>
      </c>
      <c r="B30" s="16">
        <v>80997.47</v>
      </c>
      <c r="C30" s="16">
        <f t="shared" si="0"/>
        <v>82617.419399999999</v>
      </c>
      <c r="D30" s="68">
        <f t="shared" si="1"/>
        <v>6884.7849500000002</v>
      </c>
      <c r="E30" s="69">
        <f>GEW!$D$8+($D30-GEW!$D$8)*SUM(Fasering!$D$5:$D$9)</f>
        <v>4680.2594355133224</v>
      </c>
      <c r="F30" s="70">
        <f>GEW!$D$8+($D30-GEW!$D$8)*SUM(Fasering!$D$5:$D$10)</f>
        <v>5415.6523310058419</v>
      </c>
      <c r="G30" s="70">
        <f>GEW!$D$8+($D30-GEW!$D$8)*SUM(Fasering!$D$5:$D$11)</f>
        <v>6149.3920545074816</v>
      </c>
      <c r="H30" s="71">
        <f>GEW!$D$8+($D30-GEW!$D$8)*SUM(Fasering!$D$5:$D$12)</f>
        <v>6884.7849500000011</v>
      </c>
      <c r="I30" s="72">
        <f>($K$3+E30*12*7.57%)*SUM(Fasering!$D$5:$D$9)</f>
        <v>2437.5800217242945</v>
      </c>
      <c r="J30" s="30">
        <f>($K$3+F30*12*7.57%)*SUM(Fasering!$D$5:$D$10)</f>
        <v>3558.8808820318795</v>
      </c>
      <c r="K30" s="30">
        <f>($K$3+G30*12*7.57%)*SUM(Fasering!$D$5:$D$11)</f>
        <v>4875.2032406877379</v>
      </c>
      <c r="L30" s="73">
        <f>($K$3+H30*12*7.57%)*SUM(Fasering!$D$5:$D$12)</f>
        <v>6392.4786485800032</v>
      </c>
    </row>
    <row r="31" spans="1:12" x14ac:dyDescent="0.2">
      <c r="A31" s="52">
        <f t="shared" si="2"/>
        <v>21</v>
      </c>
      <c r="B31" s="16">
        <v>80997.47</v>
      </c>
      <c r="C31" s="16">
        <f t="shared" si="0"/>
        <v>82617.419399999999</v>
      </c>
      <c r="D31" s="68">
        <f t="shared" si="1"/>
        <v>6884.7849500000002</v>
      </c>
      <c r="E31" s="69">
        <f>GEW!$D$8+($D31-GEW!$D$8)*SUM(Fasering!$D$5:$D$9)</f>
        <v>4680.2594355133224</v>
      </c>
      <c r="F31" s="70">
        <f>GEW!$D$8+($D31-GEW!$D$8)*SUM(Fasering!$D$5:$D$10)</f>
        <v>5415.6523310058419</v>
      </c>
      <c r="G31" s="70">
        <f>GEW!$D$8+($D31-GEW!$D$8)*SUM(Fasering!$D$5:$D$11)</f>
        <v>6149.3920545074816</v>
      </c>
      <c r="H31" s="71">
        <f>GEW!$D$8+($D31-GEW!$D$8)*SUM(Fasering!$D$5:$D$12)</f>
        <v>6884.7849500000011</v>
      </c>
      <c r="I31" s="72">
        <f>($K$3+E31*12*7.57%)*SUM(Fasering!$D$5:$D$9)</f>
        <v>2437.5800217242945</v>
      </c>
      <c r="J31" s="30">
        <f>($K$3+F31*12*7.57%)*SUM(Fasering!$D$5:$D$10)</f>
        <v>3558.8808820318795</v>
      </c>
      <c r="K31" s="30">
        <f>($K$3+G31*12*7.57%)*SUM(Fasering!$D$5:$D$11)</f>
        <v>4875.2032406877379</v>
      </c>
      <c r="L31" s="73">
        <f>($K$3+H31*12*7.57%)*SUM(Fasering!$D$5:$D$12)</f>
        <v>6392.4786485800032</v>
      </c>
    </row>
    <row r="32" spans="1:12" x14ac:dyDescent="0.2">
      <c r="A32" s="52">
        <f t="shared" si="2"/>
        <v>22</v>
      </c>
      <c r="B32" s="16">
        <v>83273.899999999994</v>
      </c>
      <c r="C32" s="16">
        <f t="shared" si="0"/>
        <v>84939.377999999997</v>
      </c>
      <c r="D32" s="68">
        <f t="shared" si="1"/>
        <v>7078.2814999999991</v>
      </c>
      <c r="E32" s="69">
        <f>GEW!$D$8+($D32-GEW!$D$8)*SUM(Fasering!$D$5:$D$9)</f>
        <v>4787.7025775428447</v>
      </c>
      <c r="F32" s="70">
        <f>GEW!$D$8+($D32-GEW!$D$8)*SUM(Fasering!$D$5:$D$10)</f>
        <v>5551.8014528203803</v>
      </c>
      <c r="G32" s="70">
        <f>GEW!$D$8+($D32-GEW!$D$8)*SUM(Fasering!$D$5:$D$11)</f>
        <v>6314.1826247224644</v>
      </c>
      <c r="H32" s="71">
        <f>GEW!$D$8+($D32-GEW!$D$8)*SUM(Fasering!$D$5:$D$12)</f>
        <v>7078.2815000000001</v>
      </c>
      <c r="I32" s="72">
        <f>($K$3+E32*12*7.57%)*SUM(Fasering!$D$5:$D$9)</f>
        <v>2491.7752811949135</v>
      </c>
      <c r="J32" s="30">
        <f>($K$3+F32*12*7.57%)*SUM(Fasering!$D$5:$D$10)</f>
        <v>3645.9037893348709</v>
      </c>
      <c r="K32" s="30">
        <f>($K$3+G32*12*7.57%)*SUM(Fasering!$D$5:$D$11)</f>
        <v>5002.691036504606</v>
      </c>
      <c r="L32" s="73">
        <f>($K$3+H32*12*7.57%)*SUM(Fasering!$D$5:$D$12)</f>
        <v>6568.250914600002</v>
      </c>
    </row>
    <row r="33" spans="1:12" x14ac:dyDescent="0.2">
      <c r="A33" s="52">
        <f t="shared" si="2"/>
        <v>23</v>
      </c>
      <c r="B33" s="16">
        <v>83273.899999999994</v>
      </c>
      <c r="C33" s="16">
        <f t="shared" si="0"/>
        <v>84939.377999999997</v>
      </c>
      <c r="D33" s="68">
        <f t="shared" si="1"/>
        <v>7078.2814999999991</v>
      </c>
      <c r="E33" s="69">
        <f>GEW!$D$8+($D33-GEW!$D$8)*SUM(Fasering!$D$5:$D$9)</f>
        <v>4787.7025775428447</v>
      </c>
      <c r="F33" s="70">
        <f>GEW!$D$8+($D33-GEW!$D$8)*SUM(Fasering!$D$5:$D$10)</f>
        <v>5551.8014528203803</v>
      </c>
      <c r="G33" s="70">
        <f>GEW!$D$8+($D33-GEW!$D$8)*SUM(Fasering!$D$5:$D$11)</f>
        <v>6314.1826247224644</v>
      </c>
      <c r="H33" s="71">
        <f>GEW!$D$8+($D33-GEW!$D$8)*SUM(Fasering!$D$5:$D$12)</f>
        <v>7078.2815000000001</v>
      </c>
      <c r="I33" s="72">
        <f>($K$3+E33*12*7.57%)*SUM(Fasering!$D$5:$D$9)</f>
        <v>2491.7752811949135</v>
      </c>
      <c r="J33" s="30">
        <f>($K$3+F33*12*7.57%)*SUM(Fasering!$D$5:$D$10)</f>
        <v>3645.9037893348709</v>
      </c>
      <c r="K33" s="30">
        <f>($K$3+G33*12*7.57%)*SUM(Fasering!$D$5:$D$11)</f>
        <v>5002.691036504606</v>
      </c>
      <c r="L33" s="73">
        <f>($K$3+H33*12*7.57%)*SUM(Fasering!$D$5:$D$12)</f>
        <v>6568.250914600002</v>
      </c>
    </row>
    <row r="34" spans="1:12" x14ac:dyDescent="0.2">
      <c r="A34" s="52">
        <f t="shared" si="2"/>
        <v>24</v>
      </c>
      <c r="B34" s="16">
        <v>83273.899999999994</v>
      </c>
      <c r="C34" s="16">
        <f t="shared" si="0"/>
        <v>84939.377999999997</v>
      </c>
      <c r="D34" s="68">
        <f t="shared" si="1"/>
        <v>7078.2814999999991</v>
      </c>
      <c r="E34" s="69">
        <f>GEW!$D$8+($D34-GEW!$D$8)*SUM(Fasering!$D$5:$D$9)</f>
        <v>4787.7025775428447</v>
      </c>
      <c r="F34" s="70">
        <f>GEW!$D$8+($D34-GEW!$D$8)*SUM(Fasering!$D$5:$D$10)</f>
        <v>5551.8014528203803</v>
      </c>
      <c r="G34" s="70">
        <f>GEW!$D$8+($D34-GEW!$D$8)*SUM(Fasering!$D$5:$D$11)</f>
        <v>6314.1826247224644</v>
      </c>
      <c r="H34" s="71">
        <f>GEW!$D$8+($D34-GEW!$D$8)*SUM(Fasering!$D$5:$D$12)</f>
        <v>7078.2815000000001</v>
      </c>
      <c r="I34" s="72">
        <f>($K$3+E34*12*7.57%)*SUM(Fasering!$D$5:$D$9)</f>
        <v>2491.7752811949135</v>
      </c>
      <c r="J34" s="30">
        <f>($K$3+F34*12*7.57%)*SUM(Fasering!$D$5:$D$10)</f>
        <v>3645.9037893348709</v>
      </c>
      <c r="K34" s="30">
        <f>($K$3+G34*12*7.57%)*SUM(Fasering!$D$5:$D$11)</f>
        <v>5002.691036504606</v>
      </c>
      <c r="L34" s="73">
        <f>($K$3+H34*12*7.57%)*SUM(Fasering!$D$5:$D$12)</f>
        <v>6568.250914600002</v>
      </c>
    </row>
    <row r="35" spans="1:12" x14ac:dyDescent="0.2">
      <c r="A35" s="52">
        <f t="shared" si="2"/>
        <v>25</v>
      </c>
      <c r="B35" s="16">
        <v>83424.98</v>
      </c>
      <c r="C35" s="16">
        <f t="shared" si="0"/>
        <v>85093.479599999991</v>
      </c>
      <c r="D35" s="68">
        <f t="shared" si="1"/>
        <v>7091.1232999999993</v>
      </c>
      <c r="E35" s="69">
        <f>GEW!$D$8+($D35-GEW!$D$8)*SUM(Fasering!$D$5:$D$9)</f>
        <v>4794.8332645825612</v>
      </c>
      <c r="F35" s="70">
        <f>GEW!$D$8+($D35-GEW!$D$8)*SUM(Fasering!$D$5:$D$10)</f>
        <v>5560.8372717665989</v>
      </c>
      <c r="G35" s="70">
        <f>GEW!$D$8+($D35-GEW!$D$8)*SUM(Fasering!$D$5:$D$11)</f>
        <v>6325.1192928159617</v>
      </c>
      <c r="H35" s="71">
        <f>GEW!$D$8+($D35-GEW!$D$8)*SUM(Fasering!$D$5:$D$12)</f>
        <v>7091.1233000000002</v>
      </c>
      <c r="I35" s="72">
        <f>($K$3+E35*12*7.57%)*SUM(Fasering!$D$5:$D$9)</f>
        <v>2495.3720620319359</v>
      </c>
      <c r="J35" s="30">
        <f>($K$3+F35*12*7.57%)*SUM(Fasering!$D$5:$D$10)</f>
        <v>3651.679245129837</v>
      </c>
      <c r="K35" s="30">
        <f>($K$3+G35*12*7.57%)*SUM(Fasering!$D$5:$D$11)</f>
        <v>5011.152028580801</v>
      </c>
      <c r="L35" s="73">
        <f>($K$3+H35*12*7.57%)*SUM(Fasering!$D$5:$D$12)</f>
        <v>6579.9164057200023</v>
      </c>
    </row>
    <row r="36" spans="1:12" x14ac:dyDescent="0.2">
      <c r="A36" s="52">
        <f t="shared" si="2"/>
        <v>26</v>
      </c>
      <c r="B36" s="16">
        <v>83564.97</v>
      </c>
      <c r="C36" s="16">
        <f t="shared" si="0"/>
        <v>85236.269400000005</v>
      </c>
      <c r="D36" s="68">
        <f t="shared" si="1"/>
        <v>7103.0224500000004</v>
      </c>
      <c r="E36" s="69">
        <f>GEW!$D$8+($D36-GEW!$D$8)*SUM(Fasering!$D$5:$D$9)</f>
        <v>4801.4405248333551</v>
      </c>
      <c r="F36" s="70">
        <f>GEW!$D$8+($D36-GEW!$D$8)*SUM(Fasering!$D$5:$D$10)</f>
        <v>5569.2098180618159</v>
      </c>
      <c r="G36" s="70">
        <f>GEW!$D$8+($D36-GEW!$D$8)*SUM(Fasering!$D$5:$D$11)</f>
        <v>6335.2531567715405</v>
      </c>
      <c r="H36" s="71">
        <f>GEW!$D$8+($D36-GEW!$D$8)*SUM(Fasering!$D$5:$D$12)</f>
        <v>7103.0224500000013</v>
      </c>
      <c r="I36" s="72">
        <f>($K$3+E36*12*7.57%)*SUM(Fasering!$D$5:$D$9)</f>
        <v>2498.7048218239315</v>
      </c>
      <c r="J36" s="30">
        <f>($K$3+F36*12*7.57%)*SUM(Fasering!$D$5:$D$10)</f>
        <v>3657.030754639617</v>
      </c>
      <c r="K36" s="30">
        <f>($K$3+G36*12*7.57%)*SUM(Fasering!$D$5:$D$11)</f>
        <v>5018.9919430681357</v>
      </c>
      <c r="L36" s="73">
        <f>($K$3+H36*12*7.57%)*SUM(Fasering!$D$5:$D$12)</f>
        <v>6590.725593580004</v>
      </c>
    </row>
    <row r="37" spans="1:12" x14ac:dyDescent="0.2">
      <c r="A37" s="52">
        <f t="shared" si="2"/>
        <v>27</v>
      </c>
      <c r="B37" s="16">
        <v>83694.67</v>
      </c>
      <c r="C37" s="16">
        <f t="shared" si="0"/>
        <v>85368.563399999999</v>
      </c>
      <c r="D37" s="68">
        <f t="shared" si="1"/>
        <v>7114.0469499999999</v>
      </c>
      <c r="E37" s="69">
        <f>GEW!$D$8+($D37-GEW!$D$8)*SUM(Fasering!$D$5:$D$9)</f>
        <v>4807.5621167651198</v>
      </c>
      <c r="F37" s="70">
        <f>GEW!$D$8+($D37-GEW!$D$8)*SUM(Fasering!$D$5:$D$10)</f>
        <v>5576.9669382453249</v>
      </c>
      <c r="G37" s="70">
        <f>GEW!$D$8+($D37-GEW!$D$8)*SUM(Fasering!$D$5:$D$11)</f>
        <v>6344.6421285197966</v>
      </c>
      <c r="H37" s="71">
        <f>GEW!$D$8+($D37-GEW!$D$8)*SUM(Fasering!$D$5:$D$12)</f>
        <v>7114.0469500000008</v>
      </c>
      <c r="I37" s="72">
        <f>($K$3+E37*12*7.57%)*SUM(Fasering!$D$5:$D$9)</f>
        <v>2501.7926062729757</v>
      </c>
      <c r="J37" s="30">
        <f>($K$3+F37*12*7.57%)*SUM(Fasering!$D$5:$D$10)</f>
        <v>3661.9889001029951</v>
      </c>
      <c r="K37" s="30">
        <f>($K$3+G37*12*7.57%)*SUM(Fasering!$D$5:$D$11)</f>
        <v>5026.25558267816</v>
      </c>
      <c r="L37" s="73">
        <f>($K$3+H37*12*7.57%)*SUM(Fasering!$D$5:$D$12)</f>
        <v>6600.7402493800037</v>
      </c>
    </row>
    <row r="38" spans="1:12" x14ac:dyDescent="0.2">
      <c r="A38" s="52">
        <f t="shared" si="2"/>
        <v>28</v>
      </c>
      <c r="B38" s="16">
        <v>83814.84</v>
      </c>
      <c r="C38" s="16">
        <f t="shared" si="0"/>
        <v>85491.136799999993</v>
      </c>
      <c r="D38" s="68">
        <f t="shared" si="1"/>
        <v>7124.2613999999994</v>
      </c>
      <c r="E38" s="69">
        <f>GEW!$D$8+($D38-GEW!$D$8)*SUM(Fasering!$D$5:$D$9)</f>
        <v>4813.2339109242585</v>
      </c>
      <c r="F38" s="70">
        <f>GEW!$D$8+($D38-GEW!$D$8)*SUM(Fasering!$D$5:$D$10)</f>
        <v>5584.1540865294592</v>
      </c>
      <c r="G38" s="70">
        <f>GEW!$D$8+($D38-GEW!$D$8)*SUM(Fasering!$D$5:$D$11)</f>
        <v>6353.3412243947996</v>
      </c>
      <c r="H38" s="71">
        <f>GEW!$D$8+($D38-GEW!$D$8)*SUM(Fasering!$D$5:$D$12)</f>
        <v>7124.2614000000003</v>
      </c>
      <c r="I38" s="72">
        <f>($K$3+E38*12*7.57%)*SUM(Fasering!$D$5:$D$9)</f>
        <v>2504.6535087960424</v>
      </c>
      <c r="J38" s="30">
        <f>($K$3+F38*12*7.57%)*SUM(Fasering!$D$5:$D$10)</f>
        <v>3666.5827346468195</v>
      </c>
      <c r="K38" s="30">
        <f>($K$3+G38*12*7.57%)*SUM(Fasering!$D$5:$D$11)</f>
        <v>5032.9855099868464</v>
      </c>
      <c r="L38" s="73">
        <f>($K$3+H38*12*7.57%)*SUM(Fasering!$D$5:$D$12)</f>
        <v>6610.0190557600026</v>
      </c>
    </row>
    <row r="39" spans="1:12" x14ac:dyDescent="0.2">
      <c r="A39" s="52">
        <f t="shared" si="2"/>
        <v>29</v>
      </c>
      <c r="B39" s="16">
        <v>83926.1</v>
      </c>
      <c r="C39" s="16">
        <f t="shared" si="0"/>
        <v>85604.622000000003</v>
      </c>
      <c r="D39" s="68">
        <f t="shared" si="1"/>
        <v>7133.7185000000009</v>
      </c>
      <c r="E39" s="69">
        <f>GEW!$D$8+($D39-GEW!$D$8)*SUM(Fasering!$D$5:$D$9)</f>
        <v>4818.485170124939</v>
      </c>
      <c r="F39" s="70">
        <f>GEW!$D$8+($D39-GEW!$D$8)*SUM(Fasering!$D$5:$D$10)</f>
        <v>5590.8083439821758</v>
      </c>
      <c r="G39" s="70">
        <f>GEW!$D$8+($D39-GEW!$D$8)*SUM(Fasering!$D$5:$D$11)</f>
        <v>6361.395326142765</v>
      </c>
      <c r="H39" s="71">
        <f>GEW!$D$8+($D39-GEW!$D$8)*SUM(Fasering!$D$5:$D$12)</f>
        <v>7133.7185000000018</v>
      </c>
      <c r="I39" s="72">
        <f>($K$3+E39*12*7.57%)*SUM(Fasering!$D$5:$D$9)</f>
        <v>2507.3022898122399</v>
      </c>
      <c r="J39" s="30">
        <f>($K$3+F39*12*7.57%)*SUM(Fasering!$D$5:$D$10)</f>
        <v>3670.8359595061534</v>
      </c>
      <c r="K39" s="30">
        <f>($K$3+G39*12*7.57%)*SUM(Fasering!$D$5:$D$11)</f>
        <v>5039.2164470956459</v>
      </c>
      <c r="L39" s="73">
        <f>($K$3+H39*12*7.57%)*SUM(Fasering!$D$5:$D$12)</f>
        <v>6618.6098854000038</v>
      </c>
    </row>
    <row r="40" spans="1:12" x14ac:dyDescent="0.2">
      <c r="A40" s="52">
        <f t="shared" si="2"/>
        <v>30</v>
      </c>
      <c r="B40" s="16">
        <v>84029.25</v>
      </c>
      <c r="C40" s="16">
        <f t="shared" si="0"/>
        <v>85709.835000000006</v>
      </c>
      <c r="D40" s="68">
        <f t="shared" si="1"/>
        <v>7142.4862499999999</v>
      </c>
      <c r="E40" s="69">
        <f>GEW!$D$8+($D40-GEW!$D$8)*SUM(Fasering!$D$5:$D$9)</f>
        <v>4823.353652837056</v>
      </c>
      <c r="F40" s="70">
        <f>GEW!$D$8+($D40-GEW!$D$8)*SUM(Fasering!$D$5:$D$10)</f>
        <v>5596.977557142769</v>
      </c>
      <c r="G40" s="70">
        <f>GEW!$D$8+($D40-GEW!$D$8)*SUM(Fasering!$D$5:$D$11)</f>
        <v>6368.8623456942887</v>
      </c>
      <c r="H40" s="71">
        <f>GEW!$D$8+($D40-GEW!$D$8)*SUM(Fasering!$D$5:$D$12)</f>
        <v>7142.4862500000008</v>
      </c>
      <c r="I40" s="72">
        <f>($K$3+E40*12*7.57%)*SUM(Fasering!$D$5:$D$9)</f>
        <v>2509.7579950236423</v>
      </c>
      <c r="J40" s="30">
        <f>($K$3+F40*12*7.57%)*SUM(Fasering!$D$5:$D$10)</f>
        <v>3674.7791569197802</v>
      </c>
      <c r="K40" s="30">
        <f>($K$3+G40*12*7.57%)*SUM(Fasering!$D$5:$D$11)</f>
        <v>5044.9931967161092</v>
      </c>
      <c r="L40" s="73">
        <f>($K$3+H40*12*7.57%)*SUM(Fasering!$D$5:$D$12)</f>
        <v>6626.5745095000029</v>
      </c>
    </row>
    <row r="41" spans="1:12" x14ac:dyDescent="0.2">
      <c r="A41" s="52">
        <f t="shared" si="2"/>
        <v>31</v>
      </c>
      <c r="B41" s="16">
        <v>84124.72</v>
      </c>
      <c r="C41" s="16">
        <f t="shared" si="0"/>
        <v>85807.214399999997</v>
      </c>
      <c r="D41" s="68">
        <f t="shared" si="1"/>
        <v>7150.6012000000001</v>
      </c>
      <c r="E41" s="69">
        <f>GEW!$D$8+($D41-GEW!$D$8)*SUM(Fasering!$D$5:$D$9)</f>
        <v>4827.8596542381792</v>
      </c>
      <c r="F41" s="70">
        <f>GEW!$D$8+($D41-GEW!$D$8)*SUM(Fasering!$D$5:$D$10)</f>
        <v>5602.6874435261125</v>
      </c>
      <c r="G41" s="70">
        <f>GEW!$D$8+($D41-GEW!$D$8)*SUM(Fasering!$D$5:$D$11)</f>
        <v>6375.7734107120687</v>
      </c>
      <c r="H41" s="71">
        <f>GEW!$D$8+($D41-GEW!$D$8)*SUM(Fasering!$D$5:$D$12)</f>
        <v>7150.601200000001</v>
      </c>
      <c r="I41" s="72">
        <f>($K$3+E41*12*7.57%)*SUM(Fasering!$D$5:$D$9)</f>
        <v>2512.0308614951177</v>
      </c>
      <c r="J41" s="30">
        <f>($K$3+F41*12*7.57%)*SUM(Fasering!$D$5:$D$10)</f>
        <v>3678.4287648410505</v>
      </c>
      <c r="K41" s="30">
        <f>($K$3+G41*12*7.57%)*SUM(Fasering!$D$5:$D$11)</f>
        <v>5050.3398403056926</v>
      </c>
      <c r="L41" s="73">
        <f>($K$3+H41*12*7.57%)*SUM(Fasering!$D$5:$D$12)</f>
        <v>6633.9461300800031</v>
      </c>
    </row>
    <row r="42" spans="1:12" x14ac:dyDescent="0.2">
      <c r="A42" s="52">
        <f t="shared" si="2"/>
        <v>32</v>
      </c>
      <c r="B42" s="16">
        <v>84213.14</v>
      </c>
      <c r="C42" s="16">
        <f t="shared" si="0"/>
        <v>85897.402799999996</v>
      </c>
      <c r="D42" s="68">
        <f t="shared" si="1"/>
        <v>7158.1169</v>
      </c>
      <c r="E42" s="69">
        <f>GEW!$D$8+($D42-GEW!$D$8)*SUM(Fasering!$D$5:$D$9)</f>
        <v>4832.0329091233507</v>
      </c>
      <c r="F42" s="70">
        <f>GEW!$D$8+($D42-GEW!$D$8)*SUM(Fasering!$D$5:$D$10)</f>
        <v>5607.9756822819018</v>
      </c>
      <c r="G42" s="70">
        <f>GEW!$D$8+($D42-GEW!$D$8)*SUM(Fasering!$D$5:$D$11)</f>
        <v>6382.1741268414498</v>
      </c>
      <c r="H42" s="71">
        <f>GEW!$D$8+($D42-GEW!$D$8)*SUM(Fasering!$D$5:$D$12)</f>
        <v>7158.1169000000009</v>
      </c>
      <c r="I42" s="72">
        <f>($K$3+E42*12*7.57%)*SUM(Fasering!$D$5:$D$9)</f>
        <v>2514.1358877170496</v>
      </c>
      <c r="J42" s="30">
        <f>($K$3+F42*12*7.57%)*SUM(Fasering!$D$5:$D$10)</f>
        <v>3681.8088667830075</v>
      </c>
      <c r="K42" s="30">
        <f>($K$3+G42*12*7.57%)*SUM(Fasering!$D$5:$D$11)</f>
        <v>5055.2916599997434</v>
      </c>
      <c r="L42" s="73">
        <f>($K$3+H42*12*7.57%)*SUM(Fasering!$D$5:$D$12)</f>
        <v>6640.7733919600032</v>
      </c>
    </row>
    <row r="43" spans="1:12" x14ac:dyDescent="0.2">
      <c r="A43" s="52">
        <f t="shared" si="2"/>
        <v>33</v>
      </c>
      <c r="B43" s="16">
        <v>84295</v>
      </c>
      <c r="C43" s="16">
        <f t="shared" si="0"/>
        <v>85980.900000000009</v>
      </c>
      <c r="D43" s="68">
        <f t="shared" si="1"/>
        <v>7165.0749999999998</v>
      </c>
      <c r="E43" s="69">
        <f>GEW!$D$8+($D43-GEW!$D$8)*SUM(Fasering!$D$5:$D$9)</f>
        <v>4835.8965445553804</v>
      </c>
      <c r="F43" s="70">
        <f>GEW!$D$8+($D43-GEW!$D$8)*SUM(Fasering!$D$5:$D$10)</f>
        <v>5612.8715794154559</v>
      </c>
      <c r="G43" s="70">
        <f>GEW!$D$8+($D43-GEW!$D$8)*SUM(Fasering!$D$5:$D$11)</f>
        <v>6388.0999651399252</v>
      </c>
      <c r="H43" s="71">
        <f>GEW!$D$8+($D43-GEW!$D$8)*SUM(Fasering!$D$5:$D$12)</f>
        <v>7165.0750000000007</v>
      </c>
      <c r="I43" s="72">
        <f>($K$3+E43*12*7.57%)*SUM(Fasering!$D$5:$D$9)</f>
        <v>2516.0847391819593</v>
      </c>
      <c r="J43" s="30">
        <f>($K$3+F43*12*7.57%)*SUM(Fasering!$D$5:$D$10)</f>
        <v>3684.93819436691</v>
      </c>
      <c r="K43" s="30">
        <f>($K$3+G43*12*7.57%)*SUM(Fasering!$D$5:$D$11)</f>
        <v>5059.8760974590841</v>
      </c>
      <c r="L43" s="73">
        <f>($K$3+H43*12*7.57%)*SUM(Fasering!$D$5:$D$12)</f>
        <v>6647.0941300000031</v>
      </c>
    </row>
    <row r="44" spans="1:12" x14ac:dyDescent="0.2">
      <c r="A44" s="52">
        <f t="shared" si="2"/>
        <v>34</v>
      </c>
      <c r="B44" s="16">
        <v>84370.84</v>
      </c>
      <c r="C44" s="16">
        <f t="shared" si="0"/>
        <v>86058.256800000003</v>
      </c>
      <c r="D44" s="68">
        <f t="shared" si="1"/>
        <v>7171.5213999999996</v>
      </c>
      <c r="E44" s="69">
        <f>GEW!$D$8+($D44-GEW!$D$8)*SUM(Fasering!$D$5:$D$9)</f>
        <v>4839.4760475014491</v>
      </c>
      <c r="F44" s="70">
        <f>GEW!$D$8+($D44-GEW!$D$8)*SUM(Fasering!$D$5:$D$10)</f>
        <v>5617.4074313408018</v>
      </c>
      <c r="G44" s="70">
        <f>GEW!$D$8+($D44-GEW!$D$8)*SUM(Fasering!$D$5:$D$11)</f>
        <v>6393.5900161606487</v>
      </c>
      <c r="H44" s="71">
        <f>GEW!$D$8+($D44-GEW!$D$8)*SUM(Fasering!$D$5:$D$12)</f>
        <v>7171.5214000000005</v>
      </c>
      <c r="I44" s="72">
        <f>($K$3+E44*12*7.57%)*SUM(Fasering!$D$5:$D$9)</f>
        <v>2517.8902717387487</v>
      </c>
      <c r="J44" s="30">
        <f>($K$3+F44*12*7.57%)*SUM(Fasering!$D$5:$D$10)</f>
        <v>3687.8373906039387</v>
      </c>
      <c r="K44" s="30">
        <f>($K$3+G44*12*7.57%)*SUM(Fasering!$D$5:$D$11)</f>
        <v>5064.1233945140139</v>
      </c>
      <c r="L44" s="73">
        <f>($K$3+H44*12*7.57%)*SUM(Fasering!$D$5:$D$12)</f>
        <v>6652.9500397600023</v>
      </c>
    </row>
    <row r="45" spans="1:12" x14ac:dyDescent="0.2">
      <c r="A45" s="52">
        <f t="shared" si="2"/>
        <v>35</v>
      </c>
      <c r="B45" s="16">
        <v>84441.01</v>
      </c>
      <c r="C45" s="16">
        <f t="shared" si="0"/>
        <v>86129.830199999997</v>
      </c>
      <c r="D45" s="68">
        <f t="shared" si="1"/>
        <v>7177.4858499999991</v>
      </c>
      <c r="E45" s="69">
        <f>GEW!$D$8+($D45-GEW!$D$8)*SUM(Fasering!$D$5:$D$9)</f>
        <v>4842.7879372921352</v>
      </c>
      <c r="F45" s="70">
        <f>GEW!$D$8+($D45-GEW!$D$8)*SUM(Fasering!$D$5:$D$10)</f>
        <v>5621.6041709188803</v>
      </c>
      <c r="G45" s="70">
        <f>GEW!$D$8+($D45-GEW!$D$8)*SUM(Fasering!$D$5:$D$11)</f>
        <v>6398.6696163732549</v>
      </c>
      <c r="H45" s="71">
        <f>GEW!$D$8+($D45-GEW!$D$8)*SUM(Fasering!$D$5:$D$12)</f>
        <v>7177.48585</v>
      </c>
      <c r="I45" s="72">
        <f>($K$3+E45*12*7.57%)*SUM(Fasering!$D$5:$D$9)</f>
        <v>2519.5608178820753</v>
      </c>
      <c r="J45" s="30">
        <f>($K$3+F45*12*7.57%)*SUM(Fasering!$D$5:$D$10)</f>
        <v>3690.5198352235625</v>
      </c>
      <c r="K45" s="30">
        <f>($K$3+G45*12*7.57%)*SUM(Fasering!$D$5:$D$11)</f>
        <v>5068.0531523508316</v>
      </c>
      <c r="L45" s="73">
        <f>($K$3+H45*12*7.57%)*SUM(Fasering!$D$5:$D$12)</f>
        <v>6658.368146140002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42"/>
  <sheetViews>
    <sheetView zoomScale="90" zoomScaleNormal="90" workbookViewId="0"/>
  </sheetViews>
  <sheetFormatPr defaultColWidth="7.75" defaultRowHeight="12.75" x14ac:dyDescent="0.2"/>
  <cols>
    <col min="1" max="1" width="6.625" style="2" bestFit="1" customWidth="1"/>
    <col min="2" max="4" width="13.375" style="2" customWidth="1"/>
    <col min="5" max="8" width="10.75" style="2" customWidth="1"/>
    <col min="9" max="16384" width="7.75" style="2"/>
  </cols>
  <sheetData>
    <row r="1" spans="1:8" ht="15" x14ac:dyDescent="0.25">
      <c r="A1" s="1" t="s">
        <v>64</v>
      </c>
      <c r="B1" s="1" t="s">
        <v>24</v>
      </c>
    </row>
    <row r="2" spans="1:8" x14ac:dyDescent="0.2">
      <c r="A2" s="24"/>
      <c r="D2" s="3">
        <f>Inhoud!B4</f>
        <v>44470</v>
      </c>
    </row>
    <row r="3" spans="1:8" ht="15" x14ac:dyDescent="0.25">
      <c r="A3" s="1"/>
      <c r="B3" s="1"/>
      <c r="C3" s="4" t="s">
        <v>18</v>
      </c>
      <c r="D3" s="5">
        <f>Inhoud!B6</f>
        <v>1.02</v>
      </c>
    </row>
    <row r="4" spans="1:8" x14ac:dyDescent="0.2">
      <c r="A4"/>
      <c r="B4" s="108" t="s">
        <v>19</v>
      </c>
      <c r="C4" s="109"/>
      <c r="D4" s="6" t="s">
        <v>20</v>
      </c>
      <c r="E4" s="108" t="s">
        <v>21</v>
      </c>
      <c r="F4" s="110"/>
      <c r="G4" s="110"/>
      <c r="H4" s="109"/>
    </row>
    <row r="5" spans="1:8" x14ac:dyDescent="0.2">
      <c r="A5"/>
      <c r="B5" s="7">
        <v>1</v>
      </c>
      <c r="C5" s="8"/>
      <c r="D5" s="8"/>
      <c r="E5" s="111" t="s">
        <v>22</v>
      </c>
      <c r="F5" s="112"/>
      <c r="G5" s="113"/>
      <c r="H5" s="9" t="s">
        <v>23</v>
      </c>
    </row>
    <row r="6" spans="1:8" s="25" customFormat="1" x14ac:dyDescent="0.2">
      <c r="A6"/>
      <c r="B6" s="10" t="s">
        <v>93</v>
      </c>
      <c r="C6" s="11">
        <f>Inhoud!B4</f>
        <v>44470</v>
      </c>
      <c r="D6" s="11">
        <f>C6</f>
        <v>44470</v>
      </c>
      <c r="E6" s="12">
        <v>1</v>
      </c>
      <c r="F6" s="13">
        <v>0.5</v>
      </c>
      <c r="G6" s="14">
        <v>0.2</v>
      </c>
      <c r="H6" s="15"/>
    </row>
    <row r="7" spans="1:8" x14ac:dyDescent="0.2">
      <c r="A7"/>
      <c r="B7" s="16"/>
      <c r="C7" s="16"/>
      <c r="D7" s="16"/>
      <c r="E7" s="17"/>
      <c r="F7" s="17"/>
      <c r="G7" s="17"/>
      <c r="H7" s="18"/>
    </row>
    <row r="8" spans="1:8" x14ac:dyDescent="0.2">
      <c r="A8"/>
      <c r="B8" s="16">
        <v>22679.64</v>
      </c>
      <c r="C8" s="16">
        <f t="shared" ref="C8" si="0">B8*$D$3</f>
        <v>23133.232800000002</v>
      </c>
      <c r="D8" s="16">
        <f t="shared" ref="D8" si="1">B8/12*$D$3</f>
        <v>1927.7694000000001</v>
      </c>
      <c r="E8" s="17">
        <f t="shared" ref="E8" si="2">C8/1976</f>
        <v>11.7071016194332</v>
      </c>
      <c r="F8" s="17">
        <f t="shared" ref="F8" si="3">E8/2</f>
        <v>5.8535508097165998</v>
      </c>
      <c r="G8" s="17">
        <f t="shared" ref="G8" si="4">E8/5</f>
        <v>2.34142032388664</v>
      </c>
      <c r="H8" s="18">
        <f t="shared" ref="H8" si="5">C8/2080</f>
        <v>11.121746538461538</v>
      </c>
    </row>
    <row r="9" spans="1:8" x14ac:dyDescent="0.2">
      <c r="A9"/>
      <c r="B9" s="19"/>
      <c r="C9" s="19"/>
      <c r="D9" s="19"/>
      <c r="E9" s="20"/>
      <c r="F9" s="20"/>
      <c r="G9" s="20"/>
      <c r="H9" s="21"/>
    </row>
    <row r="10" spans="1:8" x14ac:dyDescent="0.2">
      <c r="A10"/>
      <c r="B10"/>
      <c r="C10"/>
      <c r="D10"/>
      <c r="E10"/>
      <c r="F10"/>
      <c r="G10"/>
      <c r="H10"/>
    </row>
    <row r="11" spans="1:8" x14ac:dyDescent="0.2">
      <c r="A11"/>
      <c r="B11"/>
      <c r="C11"/>
      <c r="D11"/>
      <c r="E11"/>
      <c r="F11"/>
      <c r="G11"/>
      <c r="H11"/>
    </row>
    <row r="12" spans="1:8" x14ac:dyDescent="0.2">
      <c r="A12"/>
      <c r="B12"/>
      <c r="C12"/>
      <c r="D12"/>
      <c r="E12"/>
      <c r="F12"/>
      <c r="G12"/>
      <c r="H12"/>
    </row>
    <row r="13" spans="1:8" x14ac:dyDescent="0.2">
      <c r="A13"/>
      <c r="B13"/>
      <c r="C13"/>
      <c r="D13"/>
      <c r="E13"/>
      <c r="F13"/>
      <c r="G13"/>
      <c r="H13"/>
    </row>
    <row r="14" spans="1:8" x14ac:dyDescent="0.2">
      <c r="A14"/>
      <c r="B14"/>
      <c r="C14"/>
      <c r="D14"/>
      <c r="E14"/>
      <c r="F14"/>
      <c r="G14"/>
      <c r="H14"/>
    </row>
    <row r="15" spans="1:8" x14ac:dyDescent="0.2">
      <c r="A15"/>
      <c r="B15"/>
      <c r="C15"/>
      <c r="D15"/>
      <c r="E15"/>
      <c r="F15"/>
      <c r="G15"/>
      <c r="H15"/>
    </row>
    <row r="16" spans="1:8" x14ac:dyDescent="0.2">
      <c r="A16"/>
      <c r="B16"/>
      <c r="C16"/>
      <c r="D16"/>
      <c r="E16"/>
      <c r="F16"/>
      <c r="G16"/>
      <c r="H16"/>
    </row>
    <row r="17" spans="1:8" x14ac:dyDescent="0.2">
      <c r="A17"/>
      <c r="B17"/>
      <c r="C17"/>
      <c r="D17"/>
      <c r="E17"/>
      <c r="F17"/>
      <c r="G17"/>
      <c r="H17"/>
    </row>
    <row r="18" spans="1:8" x14ac:dyDescent="0.2">
      <c r="A18"/>
      <c r="B18"/>
      <c r="C18"/>
      <c r="D18"/>
      <c r="E18"/>
      <c r="F18"/>
      <c r="G18"/>
      <c r="H18"/>
    </row>
    <row r="19" spans="1:8" x14ac:dyDescent="0.2">
      <c r="A19"/>
      <c r="B19"/>
      <c r="C19"/>
      <c r="D19"/>
      <c r="E19"/>
      <c r="F19"/>
      <c r="G19"/>
      <c r="H19"/>
    </row>
    <row r="20" spans="1:8" x14ac:dyDescent="0.2">
      <c r="A20"/>
      <c r="B20"/>
      <c r="C20"/>
      <c r="D20"/>
      <c r="E20"/>
      <c r="F20"/>
      <c r="G20"/>
      <c r="H20"/>
    </row>
    <row r="21" spans="1:8" x14ac:dyDescent="0.2">
      <c r="A21"/>
      <c r="B21"/>
      <c r="C21"/>
      <c r="D21"/>
      <c r="E21"/>
      <c r="F21"/>
      <c r="G21"/>
      <c r="H21"/>
    </row>
    <row r="22" spans="1:8" x14ac:dyDescent="0.2">
      <c r="A22"/>
      <c r="B22"/>
      <c r="C22"/>
      <c r="D22"/>
      <c r="E22"/>
      <c r="F22"/>
      <c r="G22"/>
      <c r="H22"/>
    </row>
    <row r="23" spans="1:8" x14ac:dyDescent="0.2">
      <c r="A23"/>
      <c r="B23"/>
      <c r="C23"/>
      <c r="D23"/>
      <c r="E23"/>
      <c r="F23"/>
      <c r="G23"/>
      <c r="H23"/>
    </row>
    <row r="24" spans="1:8" x14ac:dyDescent="0.2">
      <c r="A24"/>
      <c r="B24"/>
      <c r="C24"/>
      <c r="D24"/>
      <c r="E24"/>
      <c r="F24"/>
      <c r="G24"/>
      <c r="H24"/>
    </row>
    <row r="25" spans="1:8" x14ac:dyDescent="0.2">
      <c r="A25"/>
      <c r="B25"/>
      <c r="C25"/>
      <c r="D25"/>
      <c r="E25"/>
      <c r="F25"/>
      <c r="G25"/>
      <c r="H25"/>
    </row>
    <row r="26" spans="1:8" x14ac:dyDescent="0.2">
      <c r="A26"/>
      <c r="B26"/>
      <c r="C26"/>
      <c r="D26"/>
      <c r="E26"/>
      <c r="F26"/>
      <c r="G26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/>
      <c r="B28"/>
      <c r="C28"/>
      <c r="D28"/>
      <c r="E28"/>
      <c r="F28"/>
      <c r="G28"/>
      <c r="H28"/>
    </row>
    <row r="29" spans="1:8" x14ac:dyDescent="0.2">
      <c r="A29"/>
      <c r="B29"/>
      <c r="C29"/>
      <c r="D29"/>
      <c r="E29"/>
      <c r="F29"/>
      <c r="G29"/>
      <c r="H29"/>
    </row>
    <row r="30" spans="1:8" x14ac:dyDescent="0.2">
      <c r="A30"/>
      <c r="B30"/>
      <c r="C30"/>
      <c r="D30"/>
      <c r="E30"/>
      <c r="F30"/>
      <c r="G30"/>
      <c r="H30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3" spans="1:8" x14ac:dyDescent="0.2">
      <c r="A33"/>
      <c r="B33"/>
      <c r="C33"/>
      <c r="D33"/>
      <c r="E33"/>
      <c r="F33"/>
      <c r="G33"/>
      <c r="H33"/>
    </row>
    <row r="34" spans="1:8" x14ac:dyDescent="0.2">
      <c r="A34"/>
      <c r="B34"/>
      <c r="C34"/>
      <c r="D34"/>
      <c r="E34"/>
      <c r="F34"/>
      <c r="G34"/>
      <c r="H34"/>
    </row>
    <row r="35" spans="1:8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  <row r="41" spans="1:8" x14ac:dyDescent="0.2">
      <c r="A41"/>
      <c r="B41"/>
      <c r="C41"/>
      <c r="D41"/>
      <c r="E41"/>
      <c r="F41"/>
      <c r="G41"/>
      <c r="H41"/>
    </row>
    <row r="42" spans="1:8" x14ac:dyDescent="0.2">
      <c r="A42"/>
      <c r="B42"/>
      <c r="C42"/>
      <c r="D42"/>
      <c r="E42"/>
      <c r="F42"/>
      <c r="G42"/>
      <c r="H42"/>
    </row>
  </sheetData>
  <mergeCells count="3">
    <mergeCell ref="B4:C4"/>
    <mergeCell ref="E4:H4"/>
    <mergeCell ref="E5:G5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28</v>
      </c>
      <c r="B1" s="1" t="s">
        <v>29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22148.69</v>
      </c>
      <c r="C10" s="16">
        <f t="shared" ref="C10:C45" si="0">B10*$D$3</f>
        <v>22591.663799999998</v>
      </c>
      <c r="D10" s="68">
        <f t="shared" ref="D10:D45" si="1">B10/12*$D$3</f>
        <v>1882.6386500000001</v>
      </c>
      <c r="E10" s="69">
        <f>GEW!$D$8</f>
        <v>1927.7694000000001</v>
      </c>
      <c r="F10" s="70">
        <f>GEW!$D$8</f>
        <v>1927.7694000000001</v>
      </c>
      <c r="G10" s="70">
        <f>GEW!$D$8</f>
        <v>1927.7694000000001</v>
      </c>
      <c r="H10" s="71">
        <f>GEW!$D$8</f>
        <v>1927.7694000000001</v>
      </c>
      <c r="I10" s="72">
        <f>($K$3+E10*12*7.57%)*SUM(Fasering!$D$5:$D$9)</f>
        <v>1049.2000018627148</v>
      </c>
      <c r="J10" s="30">
        <f>($K$3+F10*12*7.57%)*SUM(Fasering!$D$5:$D$10)</f>
        <v>1329.518628766185</v>
      </c>
      <c r="K10" s="30">
        <f>($K$3+G10*12*7.57%)*SUM(Fasering!$D$5:$D$11)</f>
        <v>1609.2070960565304</v>
      </c>
      <c r="L10" s="73">
        <f>($K$3+H10*12*7.57%)*SUM(Fasering!$D$5:$D$12)</f>
        <v>1889.5257229600006</v>
      </c>
    </row>
    <row r="11" spans="1:12" x14ac:dyDescent="0.2">
      <c r="A11" s="52">
        <f t="shared" ref="A11:A45" si="2">+A10+1</f>
        <v>1</v>
      </c>
      <c r="B11" s="16">
        <v>22424.83</v>
      </c>
      <c r="C11" s="16">
        <f t="shared" si="0"/>
        <v>22873.326600000004</v>
      </c>
      <c r="D11" s="68">
        <f t="shared" si="1"/>
        <v>1906.1105500000001</v>
      </c>
      <c r="E11" s="69">
        <f>GEW!$D$8</f>
        <v>1927.7694000000001</v>
      </c>
      <c r="F11" s="70">
        <f>GEW!$D$8</f>
        <v>1927.7694000000001</v>
      </c>
      <c r="G11" s="70">
        <f>GEW!$D$8</f>
        <v>1927.7694000000001</v>
      </c>
      <c r="H11" s="71">
        <f>GEW!$D$8</f>
        <v>1927.7694000000001</v>
      </c>
      <c r="I11" s="72">
        <f>($K$3+E11*12*7.57%)*SUM(Fasering!$D$5:$D$9)</f>
        <v>1049.2000018627148</v>
      </c>
      <c r="J11" s="30">
        <f>($K$3+F11*12*7.57%)*SUM(Fasering!$D$5:$D$10)</f>
        <v>1329.518628766185</v>
      </c>
      <c r="K11" s="30">
        <f>($K$3+G11*12*7.57%)*SUM(Fasering!$D$5:$D$11)</f>
        <v>1609.2070960565304</v>
      </c>
      <c r="L11" s="73">
        <f>($K$3+H11*12*7.57%)*SUM(Fasering!$D$5:$D$12)</f>
        <v>1889.5257229600006</v>
      </c>
    </row>
    <row r="12" spans="1:12" x14ac:dyDescent="0.2">
      <c r="A12" s="52">
        <f t="shared" si="2"/>
        <v>2</v>
      </c>
      <c r="B12" s="16">
        <v>22700.5</v>
      </c>
      <c r="C12" s="16">
        <f t="shared" si="0"/>
        <v>23154.510000000002</v>
      </c>
      <c r="D12" s="68">
        <f t="shared" si="1"/>
        <v>1929.5425</v>
      </c>
      <c r="E12" s="69">
        <f>GEW!$D$8+($D12-GEW!$D$8)*SUM(Fasering!$D$5:$D$9)</f>
        <v>1928.7539521025185</v>
      </c>
      <c r="F12" s="70">
        <f>GEW!$D$8+($D12-GEW!$D$8)*SUM(Fasering!$D$5:$D$10)</f>
        <v>1929.0169985121665</v>
      </c>
      <c r="G12" s="70">
        <f>GEW!$D$8+($D12-GEW!$D$8)*SUM(Fasering!$D$5:$D$11)</f>
        <v>1929.2794535903517</v>
      </c>
      <c r="H12" s="71">
        <f>GEW!$D$8+($D12-GEW!$D$8)*SUM(Fasering!$D$5:$D$12)</f>
        <v>1929.5425</v>
      </c>
      <c r="I12" s="72">
        <f>($K$3+E12*12*7.57%)*SUM(Fasering!$D$5:$D$9)</f>
        <v>1049.6966185443423</v>
      </c>
      <c r="J12" s="30">
        <f>($K$3+F12*12*7.57%)*SUM(Fasering!$D$5:$D$10)</f>
        <v>1330.3160606425618</v>
      </c>
      <c r="K12" s="30">
        <f>($K$3+G12*12*7.57%)*SUM(Fasering!$D$5:$D$11)</f>
        <v>1610.375326760193</v>
      </c>
      <c r="L12" s="73">
        <f>($K$3+H12*12*7.57%)*SUM(Fasering!$D$5:$D$12)</f>
        <v>1891.1364070000006</v>
      </c>
    </row>
    <row r="13" spans="1:12" x14ac:dyDescent="0.2">
      <c r="A13" s="52">
        <f t="shared" si="2"/>
        <v>3</v>
      </c>
      <c r="B13" s="16">
        <v>22976.639999999999</v>
      </c>
      <c r="C13" s="16">
        <f t="shared" si="0"/>
        <v>23436.1728</v>
      </c>
      <c r="D13" s="68">
        <f t="shared" si="1"/>
        <v>1953.0144</v>
      </c>
      <c r="E13" s="69">
        <f>GEW!$D$8+($D13-GEW!$D$8)*SUM(Fasering!$D$5:$D$9)</f>
        <v>1941.7872319486075</v>
      </c>
      <c r="F13" s="70">
        <f>GEW!$D$8+($D13-GEW!$D$8)*SUM(Fasering!$D$5:$D$10)</f>
        <v>1945.5324277139725</v>
      </c>
      <c r="G13" s="70">
        <f>GEW!$D$8+($D13-GEW!$D$8)*SUM(Fasering!$D$5:$D$11)</f>
        <v>1949.269204234635</v>
      </c>
      <c r="H13" s="71">
        <f>GEW!$D$8+($D13-GEW!$D$8)*SUM(Fasering!$D$5:$D$12)</f>
        <v>1953.0144</v>
      </c>
      <c r="I13" s="72">
        <f>($K$3+E13*12*7.57%)*SUM(Fasering!$D$5:$D$9)</f>
        <v>1056.270718758369</v>
      </c>
      <c r="J13" s="30">
        <f>($K$3+F13*12*7.57%)*SUM(Fasering!$D$5:$D$10)</f>
        <v>1340.8722849159408</v>
      </c>
      <c r="K13" s="30">
        <f>($K$3+G13*12*7.57%)*SUM(Fasering!$D$5:$D$11)</f>
        <v>1625.8401027194234</v>
      </c>
      <c r="L13" s="73">
        <f>($K$3+H13*12*7.57%)*SUM(Fasering!$D$5:$D$12)</f>
        <v>1912.4582809600004</v>
      </c>
    </row>
    <row r="14" spans="1:12" x14ac:dyDescent="0.2">
      <c r="A14" s="52">
        <f t="shared" si="2"/>
        <v>4</v>
      </c>
      <c r="B14" s="16">
        <v>23301.200000000001</v>
      </c>
      <c r="C14" s="16">
        <f t="shared" si="0"/>
        <v>23767.224000000002</v>
      </c>
      <c r="D14" s="68">
        <f t="shared" si="1"/>
        <v>1980.6020000000001</v>
      </c>
      <c r="E14" s="69">
        <f>GEW!$D$8+($D14-GEW!$D$8)*SUM(Fasering!$D$5:$D$9)</f>
        <v>1957.1058431851059</v>
      </c>
      <c r="F14" s="70">
        <f>GEW!$D$8+($D14-GEW!$D$8)*SUM(Fasering!$D$5:$D$10)</f>
        <v>1964.9437687067232</v>
      </c>
      <c r="G14" s="70">
        <f>GEW!$D$8+($D14-GEW!$D$8)*SUM(Fasering!$D$5:$D$11)</f>
        <v>1972.764074478383</v>
      </c>
      <c r="H14" s="71">
        <f>GEW!$D$8+($D14-GEW!$D$8)*SUM(Fasering!$D$5:$D$12)</f>
        <v>1980.6020000000001</v>
      </c>
      <c r="I14" s="72">
        <f>($K$3+E14*12*7.57%)*SUM(Fasering!$D$5:$D$9)</f>
        <v>1063.9975600905357</v>
      </c>
      <c r="J14" s="30">
        <f>($K$3+F14*12*7.57%)*SUM(Fasering!$D$5:$D$10)</f>
        <v>1353.2794991919163</v>
      </c>
      <c r="K14" s="30">
        <f>($K$3+G14*12*7.57%)*SUM(Fasering!$D$5:$D$11)</f>
        <v>1644.0165627952099</v>
      </c>
      <c r="L14" s="73">
        <f>($K$3+H14*12*7.57%)*SUM(Fasering!$D$5:$D$12)</f>
        <v>1937.5188568000005</v>
      </c>
    </row>
    <row r="15" spans="1:12" x14ac:dyDescent="0.2">
      <c r="A15" s="52">
        <f t="shared" si="2"/>
        <v>5</v>
      </c>
      <c r="B15" s="16">
        <v>23540.78</v>
      </c>
      <c r="C15" s="16">
        <f t="shared" si="0"/>
        <v>24011.595600000001</v>
      </c>
      <c r="D15" s="68">
        <f t="shared" si="1"/>
        <v>2000.9663</v>
      </c>
      <c r="E15" s="69">
        <f>GEW!$D$8+($D15-GEW!$D$8)*SUM(Fasering!$D$5:$D$9)</f>
        <v>1968.4135609569826</v>
      </c>
      <c r="F15" s="70">
        <f>GEW!$D$8+($D15-GEW!$D$8)*SUM(Fasering!$D$5:$D$10)</f>
        <v>1979.2726110626609</v>
      </c>
      <c r="G15" s="70">
        <f>GEW!$D$8+($D15-GEW!$D$8)*SUM(Fasering!$D$5:$D$11)</f>
        <v>1990.1072498943217</v>
      </c>
      <c r="H15" s="71">
        <f>GEW!$D$8+($D15-GEW!$D$8)*SUM(Fasering!$D$5:$D$12)</f>
        <v>2000.9663</v>
      </c>
      <c r="I15" s="72">
        <f>($K$3+E15*12*7.57%)*SUM(Fasering!$D$5:$D$9)</f>
        <v>1069.7012717196969</v>
      </c>
      <c r="J15" s="30">
        <f>($K$3+F15*12*7.57%)*SUM(Fasering!$D$5:$D$10)</f>
        <v>1362.4381151527193</v>
      </c>
      <c r="K15" s="30">
        <f>($K$3+G15*12*7.57%)*SUM(Fasering!$D$5:$D$11)</f>
        <v>1657.4338548366104</v>
      </c>
      <c r="L15" s="73">
        <f>($K$3+H15*12*7.57%)*SUM(Fasering!$D$5:$D$12)</f>
        <v>1956.0177869200004</v>
      </c>
    </row>
    <row r="16" spans="1:12" x14ac:dyDescent="0.2">
      <c r="A16" s="52">
        <f t="shared" si="2"/>
        <v>6</v>
      </c>
      <c r="B16" s="16">
        <v>24407.53</v>
      </c>
      <c r="C16" s="16">
        <f t="shared" si="0"/>
        <v>24895.6806</v>
      </c>
      <c r="D16" s="68">
        <f t="shared" si="1"/>
        <v>2074.64005</v>
      </c>
      <c r="E16" s="69">
        <f>GEW!$D$8+($D16-GEW!$D$8)*SUM(Fasering!$D$5:$D$9)</f>
        <v>2009.3225031841055</v>
      </c>
      <c r="F16" s="70">
        <f>GEW!$D$8+($D16-GEW!$D$8)*SUM(Fasering!$D$5:$D$10)</f>
        <v>2031.1113459821411</v>
      </c>
      <c r="G16" s="70">
        <f>GEW!$D$8+($D16-GEW!$D$8)*SUM(Fasering!$D$5:$D$11)</f>
        <v>2052.8512072019644</v>
      </c>
      <c r="H16" s="71">
        <f>GEW!$D$8+($D16-GEW!$D$8)*SUM(Fasering!$D$5:$D$12)</f>
        <v>2074.64005</v>
      </c>
      <c r="I16" s="72">
        <f>($K$3+E16*12*7.57%)*SUM(Fasering!$D$5:$D$9)</f>
        <v>1090.3360995624855</v>
      </c>
      <c r="J16" s="30">
        <f>($K$3+F16*12*7.57%)*SUM(Fasering!$D$5:$D$10)</f>
        <v>1395.5720594887489</v>
      </c>
      <c r="K16" s="30">
        <f>($K$3+G16*12*7.57%)*SUM(Fasering!$D$5:$D$11)</f>
        <v>1705.9747926314342</v>
      </c>
      <c r="L16" s="73">
        <f>($K$3+H16*12*7.57%)*SUM(Fasering!$D$5:$D$12)</f>
        <v>2022.9430214200004</v>
      </c>
    </row>
    <row r="17" spans="1:12" x14ac:dyDescent="0.2">
      <c r="A17" s="52">
        <f t="shared" si="2"/>
        <v>7</v>
      </c>
      <c r="B17" s="16">
        <v>24568.06</v>
      </c>
      <c r="C17" s="16">
        <f t="shared" si="0"/>
        <v>25059.421200000001</v>
      </c>
      <c r="D17" s="68">
        <f t="shared" si="1"/>
        <v>2088.2851000000001</v>
      </c>
      <c r="E17" s="69">
        <f>GEW!$D$8+($D17-GEW!$D$8)*SUM(Fasering!$D$5:$D$9)</f>
        <v>2016.8992121494589</v>
      </c>
      <c r="F17" s="70">
        <f>GEW!$D$8+($D17-GEW!$D$8)*SUM(Fasering!$D$5:$D$10)</f>
        <v>2040.7123521738044</v>
      </c>
      <c r="G17" s="70">
        <f>GEW!$D$8+($D17-GEW!$D$8)*SUM(Fasering!$D$5:$D$11)</f>
        <v>2064.4719599756545</v>
      </c>
      <c r="H17" s="71">
        <f>GEW!$D$8+($D17-GEW!$D$8)*SUM(Fasering!$D$5:$D$12)</f>
        <v>2088.2851000000001</v>
      </c>
      <c r="I17" s="72">
        <f>($K$3+E17*12*7.57%)*SUM(Fasering!$D$5:$D$9)</f>
        <v>1094.157857755278</v>
      </c>
      <c r="J17" s="30">
        <f>($K$3+F17*12*7.57%)*SUM(Fasering!$D$5:$D$10)</f>
        <v>1401.7087679793897</v>
      </c>
      <c r="K17" s="30">
        <f>($K$3+G17*12*7.57%)*SUM(Fasering!$D$5:$D$11)</f>
        <v>1714.965016737812</v>
      </c>
      <c r="L17" s="73">
        <f>($K$3+H17*12*7.57%)*SUM(Fasering!$D$5:$D$12)</f>
        <v>2035.3381848400006</v>
      </c>
    </row>
    <row r="18" spans="1:12" x14ac:dyDescent="0.2">
      <c r="A18" s="52">
        <f t="shared" si="2"/>
        <v>8</v>
      </c>
      <c r="B18" s="16">
        <v>25513.9</v>
      </c>
      <c r="C18" s="16">
        <f t="shared" si="0"/>
        <v>26024.178000000004</v>
      </c>
      <c r="D18" s="68">
        <f t="shared" si="1"/>
        <v>2168.6815000000001</v>
      </c>
      <c r="E18" s="69">
        <f>GEW!$D$8+($D18-GEW!$D$8)*SUM(Fasering!$D$5:$D$9)</f>
        <v>2061.5410511065998</v>
      </c>
      <c r="F18" s="70">
        <f>GEW!$D$8+($D18-GEW!$D$8)*SUM(Fasering!$D$5:$D$10)</f>
        <v>2097.2813155845242</v>
      </c>
      <c r="G18" s="70">
        <f>GEW!$D$8+($D18-GEW!$D$8)*SUM(Fasering!$D$5:$D$11)</f>
        <v>2132.9412355220761</v>
      </c>
      <c r="H18" s="71">
        <f>GEW!$D$8+($D18-GEW!$D$8)*SUM(Fasering!$D$5:$D$12)</f>
        <v>2168.6815000000001</v>
      </c>
      <c r="I18" s="72">
        <f>($K$3+E18*12*7.57%)*SUM(Fasering!$D$5:$D$9)</f>
        <v>1116.6755913195393</v>
      </c>
      <c r="J18" s="30">
        <f>($K$3+F18*12*7.57%)*SUM(Fasering!$D$5:$D$10)</f>
        <v>1437.866148897521</v>
      </c>
      <c r="K18" s="30">
        <f>($K$3+G18*12*7.57%)*SUM(Fasering!$D$5:$D$11)</f>
        <v>1767.9352626032362</v>
      </c>
      <c r="L18" s="73">
        <f>($K$3+H18*12*7.57%)*SUM(Fasering!$D$5:$D$12)</f>
        <v>2108.3702746000004</v>
      </c>
    </row>
    <row r="19" spans="1:12" x14ac:dyDescent="0.2">
      <c r="A19" s="52">
        <f t="shared" si="2"/>
        <v>9</v>
      </c>
      <c r="B19" s="16">
        <v>25595.33</v>
      </c>
      <c r="C19" s="16">
        <f t="shared" si="0"/>
        <v>26107.236600000004</v>
      </c>
      <c r="D19" s="68">
        <f t="shared" si="1"/>
        <v>2175.6030500000002</v>
      </c>
      <c r="E19" s="69">
        <f>GEW!$D$8+($D19-GEW!$D$8)*SUM(Fasering!$D$5:$D$9)</f>
        <v>2065.3843913610613</v>
      </c>
      <c r="F19" s="70">
        <f>GEW!$D$8+($D19-GEW!$D$8)*SUM(Fasering!$D$5:$D$10)</f>
        <v>2102.1514952032067</v>
      </c>
      <c r="G19" s="70">
        <f>GEW!$D$8+($D19-GEW!$D$8)*SUM(Fasering!$D$5:$D$11)</f>
        <v>2138.8359461578548</v>
      </c>
      <c r="H19" s="71">
        <f>GEW!$D$8+($D19-GEW!$D$8)*SUM(Fasering!$D$5:$D$12)</f>
        <v>2175.6030500000002</v>
      </c>
      <c r="I19" s="72">
        <f>($K$3+E19*12*7.57%)*SUM(Fasering!$D$5:$D$9)</f>
        <v>1118.6142057195832</v>
      </c>
      <c r="J19" s="30">
        <f>($K$3+F19*12*7.57%)*SUM(Fasering!$D$5:$D$10)</f>
        <v>1440.9790385280751</v>
      </c>
      <c r="K19" s="30">
        <f>($K$3+G19*12*7.57%)*SUM(Fasering!$D$5:$D$11)</f>
        <v>1772.495618605119</v>
      </c>
      <c r="L19" s="73">
        <f>($K$3+H19*12*7.57%)*SUM(Fasering!$D$5:$D$12)</f>
        <v>2114.6578106200009</v>
      </c>
    </row>
    <row r="20" spans="1:12" x14ac:dyDescent="0.2">
      <c r="A20" s="52">
        <f t="shared" si="2"/>
        <v>10</v>
      </c>
      <c r="B20" s="16">
        <v>26620.28</v>
      </c>
      <c r="C20" s="16">
        <f t="shared" si="0"/>
        <v>27152.685600000001</v>
      </c>
      <c r="D20" s="68">
        <f t="shared" si="1"/>
        <v>2262.7237999999998</v>
      </c>
      <c r="E20" s="69">
        <f>GEW!$D$8+($D20-GEW!$D$8)*SUM(Fasering!$D$5:$D$9)</f>
        <v>2113.7600710099673</v>
      </c>
      <c r="F20" s="70">
        <f>GEW!$D$8+($D20-GEW!$D$8)*SUM(Fasering!$D$5:$D$10)</f>
        <v>2163.4518832686481</v>
      </c>
      <c r="G20" s="70">
        <f>GEW!$D$8+($D20-GEW!$D$8)*SUM(Fasering!$D$5:$D$11)</f>
        <v>2213.0319877413194</v>
      </c>
      <c r="H20" s="71">
        <f>GEW!$D$8+($D20-GEW!$D$8)*SUM(Fasering!$D$5:$D$12)</f>
        <v>2262.7237999999998</v>
      </c>
      <c r="I20" s="72">
        <f>($K$3+E20*12*7.57%)*SUM(Fasering!$D$5:$D$9)</f>
        <v>1143.0153211478687</v>
      </c>
      <c r="J20" s="30">
        <f>($K$3+F20*12*7.57%)*SUM(Fasering!$D$5:$D$10)</f>
        <v>1480.1606205842779</v>
      </c>
      <c r="K20" s="30">
        <f>($K$3+G20*12*7.57%)*SUM(Fasering!$D$5:$D$11)</f>
        <v>1829.8962926089312</v>
      </c>
      <c r="L20" s="73">
        <f>($K$3+H20*12*7.57%)*SUM(Fasering!$D$5:$D$12)</f>
        <v>2193.7982999200003</v>
      </c>
    </row>
    <row r="21" spans="1:12" x14ac:dyDescent="0.2">
      <c r="A21" s="52">
        <f t="shared" si="2"/>
        <v>11</v>
      </c>
      <c r="B21" s="16">
        <v>26623.13</v>
      </c>
      <c r="C21" s="16">
        <f t="shared" si="0"/>
        <v>27155.5926</v>
      </c>
      <c r="D21" s="68">
        <f t="shared" si="1"/>
        <v>2262.96605</v>
      </c>
      <c r="E21" s="69">
        <f>GEW!$D$8+($D21-GEW!$D$8)*SUM(Fasering!$D$5:$D$9)</f>
        <v>2113.8945855589695</v>
      </c>
      <c r="F21" s="70">
        <f>GEW!$D$8+($D21-GEW!$D$8)*SUM(Fasering!$D$5:$D$10)</f>
        <v>2163.6223365648934</v>
      </c>
      <c r="G21" s="70">
        <f>GEW!$D$8+($D21-GEW!$D$8)*SUM(Fasering!$D$5:$D$11)</f>
        <v>2213.2382989940761</v>
      </c>
      <c r="H21" s="71">
        <f>GEW!$D$8+($D21-GEW!$D$8)*SUM(Fasering!$D$5:$D$12)</f>
        <v>2262.96605</v>
      </c>
      <c r="I21" s="72">
        <f>($K$3+E21*12*7.57%)*SUM(Fasering!$D$5:$D$9)</f>
        <v>1143.083171461514</v>
      </c>
      <c r="J21" s="30">
        <f>($K$3+F21*12*7.57%)*SUM(Fasering!$D$5:$D$10)</f>
        <v>1480.2695698099574</v>
      </c>
      <c r="K21" s="30">
        <f>($K$3+G21*12*7.57%)*SUM(Fasering!$D$5:$D$11)</f>
        <v>1830.055902268828</v>
      </c>
      <c r="L21" s="73">
        <f>($K$3+H21*12*7.57%)*SUM(Fasering!$D$5:$D$12)</f>
        <v>2194.0183598200006</v>
      </c>
    </row>
    <row r="22" spans="1:12" x14ac:dyDescent="0.2">
      <c r="A22" s="52">
        <f t="shared" si="2"/>
        <v>12</v>
      </c>
      <c r="B22" s="16">
        <v>27726.65</v>
      </c>
      <c r="C22" s="16">
        <f t="shared" si="0"/>
        <v>28281.183000000001</v>
      </c>
      <c r="D22" s="68">
        <f t="shared" si="1"/>
        <v>2356.7652500000004</v>
      </c>
      <c r="E22" s="69">
        <f>GEW!$D$8+($D22-GEW!$D$8)*SUM(Fasering!$D$5:$D$9)</f>
        <v>2165.9786189324623</v>
      </c>
      <c r="F22" s="70">
        <f>GEW!$D$8+($D22-GEW!$D$8)*SUM(Fasering!$D$5:$D$10)</f>
        <v>2229.621852871031</v>
      </c>
      <c r="G22" s="70">
        <f>GEW!$D$8+($D22-GEW!$D$8)*SUM(Fasering!$D$5:$D$11)</f>
        <v>2293.1220160614312</v>
      </c>
      <c r="H22" s="71">
        <f>GEW!$D$8+($D22-GEW!$D$8)*SUM(Fasering!$D$5:$D$12)</f>
        <v>2356.7652500000004</v>
      </c>
      <c r="I22" s="72">
        <f>($K$3+E22*12*7.57%)*SUM(Fasering!$D$5:$D$9)</f>
        <v>1169.3548129049227</v>
      </c>
      <c r="J22" s="30">
        <f>($K$3+F22*12*7.57%)*SUM(Fasering!$D$5:$D$10)</f>
        <v>1522.4547099930498</v>
      </c>
      <c r="K22" s="30">
        <f>($K$3+G22*12*7.57%)*SUM(Fasering!$D$5:$D$11)</f>
        <v>1891.8567625807334</v>
      </c>
      <c r="L22" s="73">
        <f>($K$3+H22*12*7.57%)*SUM(Fasering!$D$5:$D$12)</f>
        <v>2279.225553100001</v>
      </c>
    </row>
    <row r="23" spans="1:12" x14ac:dyDescent="0.2">
      <c r="A23" s="52">
        <f t="shared" si="2"/>
        <v>13</v>
      </c>
      <c r="B23" s="16">
        <v>27726.65</v>
      </c>
      <c r="C23" s="16">
        <f t="shared" si="0"/>
        <v>28281.183000000001</v>
      </c>
      <c r="D23" s="68">
        <f t="shared" si="1"/>
        <v>2356.7652500000004</v>
      </c>
      <c r="E23" s="69">
        <f>GEW!$D$8+($D23-GEW!$D$8)*SUM(Fasering!$D$5:$D$9)</f>
        <v>2165.9786189324623</v>
      </c>
      <c r="F23" s="70">
        <f>GEW!$D$8+($D23-GEW!$D$8)*SUM(Fasering!$D$5:$D$10)</f>
        <v>2229.621852871031</v>
      </c>
      <c r="G23" s="70">
        <f>GEW!$D$8+($D23-GEW!$D$8)*SUM(Fasering!$D$5:$D$11)</f>
        <v>2293.1220160614312</v>
      </c>
      <c r="H23" s="71">
        <f>GEW!$D$8+($D23-GEW!$D$8)*SUM(Fasering!$D$5:$D$12)</f>
        <v>2356.7652500000004</v>
      </c>
      <c r="I23" s="72">
        <f>($K$3+E23*12*7.57%)*SUM(Fasering!$D$5:$D$9)</f>
        <v>1169.3548129049227</v>
      </c>
      <c r="J23" s="30">
        <f>($K$3+F23*12*7.57%)*SUM(Fasering!$D$5:$D$10)</f>
        <v>1522.4547099930498</v>
      </c>
      <c r="K23" s="30">
        <f>($K$3+G23*12*7.57%)*SUM(Fasering!$D$5:$D$11)</f>
        <v>1891.8567625807334</v>
      </c>
      <c r="L23" s="73">
        <f>($K$3+H23*12*7.57%)*SUM(Fasering!$D$5:$D$12)</f>
        <v>2279.225553100001</v>
      </c>
    </row>
    <row r="24" spans="1:12" x14ac:dyDescent="0.2">
      <c r="A24" s="52">
        <f t="shared" si="2"/>
        <v>14</v>
      </c>
      <c r="B24" s="16">
        <v>28833.03</v>
      </c>
      <c r="C24" s="16">
        <f t="shared" si="0"/>
        <v>29409.690599999998</v>
      </c>
      <c r="D24" s="68">
        <f t="shared" si="1"/>
        <v>2450.80755</v>
      </c>
      <c r="E24" s="69">
        <f>GEW!$D$8+($D24-GEW!$D$8)*SUM(Fasering!$D$5:$D$9)</f>
        <v>2218.1976388358298</v>
      </c>
      <c r="F24" s="70">
        <f>GEW!$D$8+($D24-GEW!$D$8)*SUM(Fasering!$D$5:$D$10)</f>
        <v>2295.7924205551549</v>
      </c>
      <c r="G24" s="70">
        <f>GEW!$D$8+($D24-GEW!$D$8)*SUM(Fasering!$D$5:$D$11)</f>
        <v>2373.2127682806749</v>
      </c>
      <c r="H24" s="71">
        <f>GEW!$D$8+($D24-GEW!$D$8)*SUM(Fasering!$D$5:$D$12)</f>
        <v>2450.80755</v>
      </c>
      <c r="I24" s="72">
        <f>($K$3+E24*12*7.57%)*SUM(Fasering!$D$5:$D$9)</f>
        <v>1195.6945427332521</v>
      </c>
      <c r="J24" s="30">
        <f>($K$3+F24*12*7.57%)*SUM(Fasering!$D$5:$D$10)</f>
        <v>1564.7491816798065</v>
      </c>
      <c r="K24" s="30">
        <f>($K$3+G24*12*7.57%)*SUM(Fasering!$D$5:$D$11)</f>
        <v>1953.8177925864293</v>
      </c>
      <c r="L24" s="73">
        <f>($K$3+H24*12*7.57%)*SUM(Fasering!$D$5:$D$12)</f>
        <v>2364.6535784200009</v>
      </c>
    </row>
    <row r="25" spans="1:12" x14ac:dyDescent="0.2">
      <c r="A25" s="52">
        <f t="shared" si="2"/>
        <v>15</v>
      </c>
      <c r="B25" s="16">
        <v>28833.03</v>
      </c>
      <c r="C25" s="16">
        <f t="shared" si="0"/>
        <v>29409.690599999998</v>
      </c>
      <c r="D25" s="68">
        <f t="shared" si="1"/>
        <v>2450.80755</v>
      </c>
      <c r="E25" s="69">
        <f>GEW!$D$8+($D25-GEW!$D$8)*SUM(Fasering!$D$5:$D$9)</f>
        <v>2218.1976388358298</v>
      </c>
      <c r="F25" s="70">
        <f>GEW!$D$8+($D25-GEW!$D$8)*SUM(Fasering!$D$5:$D$10)</f>
        <v>2295.7924205551549</v>
      </c>
      <c r="G25" s="70">
        <f>GEW!$D$8+($D25-GEW!$D$8)*SUM(Fasering!$D$5:$D$11)</f>
        <v>2373.2127682806749</v>
      </c>
      <c r="H25" s="71">
        <f>GEW!$D$8+($D25-GEW!$D$8)*SUM(Fasering!$D$5:$D$12)</f>
        <v>2450.80755</v>
      </c>
      <c r="I25" s="72">
        <f>($K$3+E25*12*7.57%)*SUM(Fasering!$D$5:$D$9)</f>
        <v>1195.6945427332521</v>
      </c>
      <c r="J25" s="30">
        <f>($K$3+F25*12*7.57%)*SUM(Fasering!$D$5:$D$10)</f>
        <v>1564.7491816798065</v>
      </c>
      <c r="K25" s="30">
        <f>($K$3+G25*12*7.57%)*SUM(Fasering!$D$5:$D$11)</f>
        <v>1953.8177925864293</v>
      </c>
      <c r="L25" s="73">
        <f>($K$3+H25*12*7.57%)*SUM(Fasering!$D$5:$D$12)</f>
        <v>2364.6535784200009</v>
      </c>
    </row>
    <row r="26" spans="1:12" x14ac:dyDescent="0.2">
      <c r="A26" s="52">
        <f t="shared" si="2"/>
        <v>16</v>
      </c>
      <c r="B26" s="16">
        <v>29302.04</v>
      </c>
      <c r="C26" s="16">
        <f t="shared" si="0"/>
        <v>29888.0808</v>
      </c>
      <c r="D26" s="68">
        <f t="shared" si="1"/>
        <v>2490.6734000000001</v>
      </c>
      <c r="E26" s="69">
        <f>GEW!$D$8+($D26-GEW!$D$8)*SUM(Fasering!$D$5:$D$9)</f>
        <v>2240.3340137927876</v>
      </c>
      <c r="F26" s="70">
        <f>GEW!$D$8+($D26-GEW!$D$8)*SUM(Fasering!$D$5:$D$10)</f>
        <v>2323.8430522997014</v>
      </c>
      <c r="G26" s="70">
        <f>GEW!$D$8+($D26-GEW!$D$8)*SUM(Fasering!$D$5:$D$11)</f>
        <v>2407.1643614930863</v>
      </c>
      <c r="H26" s="71">
        <f>GEW!$D$8+($D26-GEW!$D$8)*SUM(Fasering!$D$5:$D$12)</f>
        <v>2490.6734000000001</v>
      </c>
      <c r="I26" s="72">
        <f>($K$3+E26*12*7.57%)*SUM(Fasering!$D$5:$D$9)</f>
        <v>1206.8603236464871</v>
      </c>
      <c r="J26" s="30">
        <f>($K$3+F26*12*7.57%)*SUM(Fasering!$D$5:$D$10)</f>
        <v>1582.6784014467999</v>
      </c>
      <c r="K26" s="30">
        <f>($K$3+G26*12*7.57%)*SUM(Fasering!$D$5:$D$11)</f>
        <v>1980.083942266441</v>
      </c>
      <c r="L26" s="73">
        <f>($K$3+H26*12*7.57%)*SUM(Fasering!$D$5:$D$12)</f>
        <v>2400.8677165600011</v>
      </c>
    </row>
    <row r="27" spans="1:12" x14ac:dyDescent="0.2">
      <c r="A27" s="52">
        <f t="shared" si="2"/>
        <v>17</v>
      </c>
      <c r="B27" s="16">
        <v>29302.04</v>
      </c>
      <c r="C27" s="16">
        <f t="shared" si="0"/>
        <v>29888.0808</v>
      </c>
      <c r="D27" s="68">
        <f t="shared" si="1"/>
        <v>2490.6734000000001</v>
      </c>
      <c r="E27" s="69">
        <f>GEW!$D$8+($D27-GEW!$D$8)*SUM(Fasering!$D$5:$D$9)</f>
        <v>2240.3340137927876</v>
      </c>
      <c r="F27" s="70">
        <f>GEW!$D$8+($D27-GEW!$D$8)*SUM(Fasering!$D$5:$D$10)</f>
        <v>2323.8430522997014</v>
      </c>
      <c r="G27" s="70">
        <f>GEW!$D$8+($D27-GEW!$D$8)*SUM(Fasering!$D$5:$D$11)</f>
        <v>2407.1643614930863</v>
      </c>
      <c r="H27" s="71">
        <f>GEW!$D$8+($D27-GEW!$D$8)*SUM(Fasering!$D$5:$D$12)</f>
        <v>2490.6734000000001</v>
      </c>
      <c r="I27" s="72">
        <f>($K$3+E27*12*7.57%)*SUM(Fasering!$D$5:$D$9)</f>
        <v>1206.8603236464871</v>
      </c>
      <c r="J27" s="30">
        <f>($K$3+F27*12*7.57%)*SUM(Fasering!$D$5:$D$10)</f>
        <v>1582.6784014467999</v>
      </c>
      <c r="K27" s="30">
        <f>($K$3+G27*12*7.57%)*SUM(Fasering!$D$5:$D$11)</f>
        <v>1980.083942266441</v>
      </c>
      <c r="L27" s="73">
        <f>($K$3+H27*12*7.57%)*SUM(Fasering!$D$5:$D$12)</f>
        <v>2400.8677165600011</v>
      </c>
    </row>
    <row r="28" spans="1:12" x14ac:dyDescent="0.2">
      <c r="A28" s="52">
        <f t="shared" si="2"/>
        <v>18</v>
      </c>
      <c r="B28" s="16">
        <v>30408.41</v>
      </c>
      <c r="C28" s="16">
        <f t="shared" si="0"/>
        <v>31016.5782</v>
      </c>
      <c r="D28" s="68">
        <f t="shared" si="1"/>
        <v>2584.7148500000003</v>
      </c>
      <c r="E28" s="69">
        <f>GEW!$D$8+($D28-GEW!$D$8)*SUM(Fasering!$D$5:$D$9)</f>
        <v>2292.5525617152816</v>
      </c>
      <c r="F28" s="70">
        <f>GEW!$D$8+($D28-GEW!$D$8)*SUM(Fasering!$D$5:$D$10)</f>
        <v>2390.0130219020843</v>
      </c>
      <c r="G28" s="70">
        <f>GEW!$D$8+($D28-GEW!$D$8)*SUM(Fasering!$D$5:$D$11)</f>
        <v>2487.254389813198</v>
      </c>
      <c r="H28" s="71">
        <f>GEW!$D$8+($D28-GEW!$D$8)*SUM(Fasering!$D$5:$D$12)</f>
        <v>2584.7148500000003</v>
      </c>
      <c r="I28" s="72">
        <f>($K$3+E28*12*7.57%)*SUM(Fasering!$D$5:$D$9)</f>
        <v>1233.1998154035407</v>
      </c>
      <c r="J28" s="30">
        <f>($K$3+F28*12*7.57%)*SUM(Fasering!$D$5:$D$10)</f>
        <v>1624.972490855572</v>
      </c>
      <c r="K28" s="30">
        <f>($K$3+G28*12*7.57%)*SUM(Fasering!$D$5:$D$11)</f>
        <v>2042.0444122382428</v>
      </c>
      <c r="L28" s="73">
        <f>($K$3+H28*12*7.57%)*SUM(Fasering!$D$5:$D$12)</f>
        <v>2486.2949697400009</v>
      </c>
    </row>
    <row r="29" spans="1:12" x14ac:dyDescent="0.2">
      <c r="A29" s="52">
        <f t="shared" si="2"/>
        <v>19</v>
      </c>
      <c r="B29" s="16">
        <v>30408.41</v>
      </c>
      <c r="C29" s="16">
        <f t="shared" si="0"/>
        <v>31016.5782</v>
      </c>
      <c r="D29" s="68">
        <f t="shared" si="1"/>
        <v>2584.7148500000003</v>
      </c>
      <c r="E29" s="69">
        <f>GEW!$D$8+($D29-GEW!$D$8)*SUM(Fasering!$D$5:$D$9)</f>
        <v>2292.5525617152816</v>
      </c>
      <c r="F29" s="70">
        <f>GEW!$D$8+($D29-GEW!$D$8)*SUM(Fasering!$D$5:$D$10)</f>
        <v>2390.0130219020843</v>
      </c>
      <c r="G29" s="70">
        <f>GEW!$D$8+($D29-GEW!$D$8)*SUM(Fasering!$D$5:$D$11)</f>
        <v>2487.254389813198</v>
      </c>
      <c r="H29" s="71">
        <f>GEW!$D$8+($D29-GEW!$D$8)*SUM(Fasering!$D$5:$D$12)</f>
        <v>2584.7148500000003</v>
      </c>
      <c r="I29" s="72">
        <f>($K$3+E29*12*7.57%)*SUM(Fasering!$D$5:$D$9)</f>
        <v>1233.1998154035407</v>
      </c>
      <c r="J29" s="30">
        <f>($K$3+F29*12*7.57%)*SUM(Fasering!$D$5:$D$10)</f>
        <v>1624.972490855572</v>
      </c>
      <c r="K29" s="30">
        <f>($K$3+G29*12*7.57%)*SUM(Fasering!$D$5:$D$11)</f>
        <v>2042.0444122382428</v>
      </c>
      <c r="L29" s="73">
        <f>($K$3+H29*12*7.57%)*SUM(Fasering!$D$5:$D$12)</f>
        <v>2486.2949697400009</v>
      </c>
    </row>
    <row r="30" spans="1:12" x14ac:dyDescent="0.2">
      <c r="A30" s="52">
        <f t="shared" si="2"/>
        <v>20</v>
      </c>
      <c r="B30" s="16">
        <v>31514.79</v>
      </c>
      <c r="C30" s="16">
        <f t="shared" si="0"/>
        <v>32145.085800000001</v>
      </c>
      <c r="D30" s="68">
        <f t="shared" si="1"/>
        <v>2678.7571499999999</v>
      </c>
      <c r="E30" s="69">
        <f>GEW!$D$8+($D30-GEW!$D$8)*SUM(Fasering!$D$5:$D$9)</f>
        <v>2344.7715816186496</v>
      </c>
      <c r="F30" s="70">
        <f>GEW!$D$8+($D30-GEW!$D$8)*SUM(Fasering!$D$5:$D$10)</f>
        <v>2456.1835895862082</v>
      </c>
      <c r="G30" s="70">
        <f>GEW!$D$8+($D30-GEW!$D$8)*SUM(Fasering!$D$5:$D$11)</f>
        <v>2567.3451420324413</v>
      </c>
      <c r="H30" s="71">
        <f>GEW!$D$8+($D30-GEW!$D$8)*SUM(Fasering!$D$5:$D$12)</f>
        <v>2678.7571499999999</v>
      </c>
      <c r="I30" s="72">
        <f>($K$3+E30*12*7.57%)*SUM(Fasering!$D$5:$D$9)</f>
        <v>1259.5395452318703</v>
      </c>
      <c r="J30" s="30">
        <f>($K$3+F30*12*7.57%)*SUM(Fasering!$D$5:$D$10)</f>
        <v>1667.2669625423289</v>
      </c>
      <c r="K30" s="30">
        <f>($K$3+G30*12*7.57%)*SUM(Fasering!$D$5:$D$11)</f>
        <v>2104.005442243938</v>
      </c>
      <c r="L30" s="73">
        <f>($K$3+H30*12*7.57%)*SUM(Fasering!$D$5:$D$12)</f>
        <v>2571.7229950600008</v>
      </c>
    </row>
    <row r="31" spans="1:12" x14ac:dyDescent="0.2">
      <c r="A31" s="52">
        <f t="shared" si="2"/>
        <v>21</v>
      </c>
      <c r="B31" s="16">
        <v>31514.79</v>
      </c>
      <c r="C31" s="16">
        <f t="shared" si="0"/>
        <v>32145.085800000001</v>
      </c>
      <c r="D31" s="68">
        <f t="shared" si="1"/>
        <v>2678.7571499999999</v>
      </c>
      <c r="E31" s="69">
        <f>GEW!$D$8+($D31-GEW!$D$8)*SUM(Fasering!$D$5:$D$9)</f>
        <v>2344.7715816186496</v>
      </c>
      <c r="F31" s="70">
        <f>GEW!$D$8+($D31-GEW!$D$8)*SUM(Fasering!$D$5:$D$10)</f>
        <v>2456.1835895862082</v>
      </c>
      <c r="G31" s="70">
        <f>GEW!$D$8+($D31-GEW!$D$8)*SUM(Fasering!$D$5:$D$11)</f>
        <v>2567.3451420324413</v>
      </c>
      <c r="H31" s="71">
        <f>GEW!$D$8+($D31-GEW!$D$8)*SUM(Fasering!$D$5:$D$12)</f>
        <v>2678.7571499999999</v>
      </c>
      <c r="I31" s="72">
        <f>($K$3+E31*12*7.57%)*SUM(Fasering!$D$5:$D$9)</f>
        <v>1259.5395452318703</v>
      </c>
      <c r="J31" s="30">
        <f>($K$3+F31*12*7.57%)*SUM(Fasering!$D$5:$D$10)</f>
        <v>1667.2669625423289</v>
      </c>
      <c r="K31" s="30">
        <f>($K$3+G31*12*7.57%)*SUM(Fasering!$D$5:$D$11)</f>
        <v>2104.005442243938</v>
      </c>
      <c r="L31" s="73">
        <f>($K$3+H31*12*7.57%)*SUM(Fasering!$D$5:$D$12)</f>
        <v>2571.7229950600008</v>
      </c>
    </row>
    <row r="32" spans="1:12" x14ac:dyDescent="0.2">
      <c r="A32" s="52">
        <f t="shared" si="2"/>
        <v>22</v>
      </c>
      <c r="B32" s="16">
        <v>32273.3</v>
      </c>
      <c r="C32" s="16">
        <f t="shared" si="0"/>
        <v>32918.766000000003</v>
      </c>
      <c r="D32" s="68">
        <f t="shared" si="1"/>
        <v>2743.2305000000001</v>
      </c>
      <c r="E32" s="69">
        <f>GEW!$D$8+($D32-GEW!$D$8)*SUM(Fasering!$D$5:$D$9)</f>
        <v>2380.5718028689466</v>
      </c>
      <c r="F32" s="70">
        <f>GEW!$D$8+($D32-GEW!$D$8)*SUM(Fasering!$D$5:$D$10)</f>
        <v>2501.5486877388184</v>
      </c>
      <c r="G32" s="70">
        <f>GEW!$D$8+($D32-GEW!$D$8)*SUM(Fasering!$D$5:$D$11)</f>
        <v>2622.2536151301283</v>
      </c>
      <c r="H32" s="71">
        <f>GEW!$D$8+($D32-GEW!$D$8)*SUM(Fasering!$D$5:$D$12)</f>
        <v>2743.2305000000006</v>
      </c>
      <c r="I32" s="72">
        <f>($K$3+E32*12*7.57%)*SUM(Fasering!$D$5:$D$9)</f>
        <v>1277.5974895837985</v>
      </c>
      <c r="J32" s="30">
        <f>($K$3+F32*12*7.57%)*SUM(Fasering!$D$5:$D$10)</f>
        <v>1696.2631299704474</v>
      </c>
      <c r="K32" s="30">
        <f>($K$3+G32*12*7.57%)*SUM(Fasering!$D$5:$D$11)</f>
        <v>2146.4845731660635</v>
      </c>
      <c r="L32" s="73">
        <f>($K$3+H32*12*7.57%)*SUM(Fasering!$D$5:$D$12)</f>
        <v>2630.2905862000011</v>
      </c>
    </row>
    <row r="33" spans="1:12" x14ac:dyDescent="0.2">
      <c r="A33" s="52">
        <f t="shared" si="2"/>
        <v>23</v>
      </c>
      <c r="B33" s="16">
        <v>33090.18</v>
      </c>
      <c r="C33" s="16">
        <f t="shared" si="0"/>
        <v>33751.9836</v>
      </c>
      <c r="D33" s="68">
        <f t="shared" si="1"/>
        <v>2812.6653000000001</v>
      </c>
      <c r="E33" s="69">
        <f>GEW!$D$8+($D33-GEW!$D$8)*SUM(Fasering!$D$5:$D$9)</f>
        <v>2419.1269764789749</v>
      </c>
      <c r="F33" s="70">
        <f>GEW!$D$8+($D33-GEW!$D$8)*SUM(Fasering!$D$5:$D$10)</f>
        <v>2550.4047890148786</v>
      </c>
      <c r="G33" s="70">
        <f>GEW!$D$8+($D33-GEW!$D$8)*SUM(Fasering!$D$5:$D$11)</f>
        <v>2681.3874874640969</v>
      </c>
      <c r="H33" s="71">
        <f>GEW!$D$8+($D33-GEW!$D$8)*SUM(Fasering!$D$5:$D$12)</f>
        <v>2812.6653000000006</v>
      </c>
      <c r="I33" s="72">
        <f>($K$3+E33*12*7.57%)*SUM(Fasering!$D$5:$D$9)</f>
        <v>1297.0450559734347</v>
      </c>
      <c r="J33" s="30">
        <f>($K$3+F33*12*7.57%)*SUM(Fasering!$D$5:$D$10)</f>
        <v>1727.4906539960784</v>
      </c>
      <c r="K33" s="30">
        <f>($K$3+G33*12*7.57%)*SUM(Fasering!$D$5:$D$11)</f>
        <v>2192.2326219296465</v>
      </c>
      <c r="L33" s="73">
        <f>($K$3+H33*12*7.57%)*SUM(Fasering!$D$5:$D$12)</f>
        <v>2693.3651585200014</v>
      </c>
    </row>
    <row r="34" spans="1:12" x14ac:dyDescent="0.2">
      <c r="A34" s="52">
        <f t="shared" si="2"/>
        <v>24</v>
      </c>
      <c r="B34" s="16">
        <v>34196.519999999997</v>
      </c>
      <c r="C34" s="16">
        <f t="shared" si="0"/>
        <v>34880.450399999994</v>
      </c>
      <c r="D34" s="68">
        <f t="shared" si="1"/>
        <v>2906.7041999999997</v>
      </c>
      <c r="E34" s="69">
        <f>GEW!$D$8+($D34-GEW!$D$8)*SUM(Fasering!$D$5:$D$9)</f>
        <v>2471.344108458848</v>
      </c>
      <c r="F34" s="70">
        <f>GEW!$D$8+($D34-GEW!$D$8)*SUM(Fasering!$D$5:$D$10)</f>
        <v>2616.5729643720374</v>
      </c>
      <c r="G34" s="70">
        <f>GEW!$D$8+($D34-GEW!$D$8)*SUM(Fasering!$D$5:$D$11)</f>
        <v>2761.4753440868103</v>
      </c>
      <c r="H34" s="71">
        <f>GEW!$D$8+($D34-GEW!$D$8)*SUM(Fasering!$D$5:$D$12)</f>
        <v>2906.7042000000001</v>
      </c>
      <c r="I34" s="72">
        <f>($K$3+E34*12*7.57%)*SUM(Fasering!$D$5:$D$9)</f>
        <v>1323.3838335166604</v>
      </c>
      <c r="J34" s="30">
        <f>($K$3+F34*12*7.57%)*SUM(Fasering!$D$5:$D$10)</f>
        <v>1769.783596570896</v>
      </c>
      <c r="K34" s="30">
        <f>($K$3+G34*12*7.57%)*SUM(Fasering!$D$5:$D$11)</f>
        <v>2254.1914117997649</v>
      </c>
      <c r="L34" s="73">
        <f>($K$3+H34*12*7.57%)*SUM(Fasering!$D$5:$D$12)</f>
        <v>2778.790095280001</v>
      </c>
    </row>
    <row r="35" spans="1:12" x14ac:dyDescent="0.2">
      <c r="A35" s="52">
        <f t="shared" si="2"/>
        <v>25</v>
      </c>
      <c r="B35" s="16">
        <v>34258.559999999998</v>
      </c>
      <c r="C35" s="16">
        <f t="shared" si="0"/>
        <v>34943.731199999995</v>
      </c>
      <c r="D35" s="68">
        <f t="shared" si="1"/>
        <v>2911.9775999999997</v>
      </c>
      <c r="E35" s="69">
        <f>GEW!$D$8+($D35-GEW!$D$8)*SUM(Fasering!$D$5:$D$9)</f>
        <v>2474.272277799224</v>
      </c>
      <c r="F35" s="70">
        <f>GEW!$D$8+($D35-GEW!$D$8)*SUM(Fasering!$D$5:$D$10)</f>
        <v>2620.283463494512</v>
      </c>
      <c r="G35" s="70">
        <f>GEW!$D$8+($D35-GEW!$D$8)*SUM(Fasering!$D$5:$D$11)</f>
        <v>2765.9664143047121</v>
      </c>
      <c r="H35" s="71">
        <f>GEW!$D$8+($D35-GEW!$D$8)*SUM(Fasering!$D$5:$D$12)</f>
        <v>2911.9776000000002</v>
      </c>
      <c r="I35" s="72">
        <f>($K$3+E35*12*7.57%)*SUM(Fasering!$D$5:$D$9)</f>
        <v>1324.8608277126416</v>
      </c>
      <c r="J35" s="30">
        <f>($K$3+F35*12*7.57%)*SUM(Fasering!$D$5:$D$10)</f>
        <v>1772.1552491888449</v>
      </c>
      <c r="K35" s="30">
        <f>($K$3+G35*12*7.57%)*SUM(Fasering!$D$5:$D$11)</f>
        <v>2257.6658620804578</v>
      </c>
      <c r="L35" s="73">
        <f>($K$3+H35*12*7.57%)*SUM(Fasering!$D$5:$D$12)</f>
        <v>2783.5804518400009</v>
      </c>
    </row>
    <row r="36" spans="1:12" x14ac:dyDescent="0.2">
      <c r="A36" s="52">
        <f t="shared" si="2"/>
        <v>26</v>
      </c>
      <c r="B36" s="16">
        <v>34316.050000000003</v>
      </c>
      <c r="C36" s="16">
        <f t="shared" si="0"/>
        <v>35002.371000000006</v>
      </c>
      <c r="D36" s="68">
        <f t="shared" si="1"/>
        <v>2916.8642500000001</v>
      </c>
      <c r="E36" s="69">
        <f>GEW!$D$8+($D36-GEW!$D$8)*SUM(Fasering!$D$5:$D$9)</f>
        <v>2476.9856958420705</v>
      </c>
      <c r="F36" s="70">
        <f>GEW!$D$8+($D36-GEW!$D$8)*SUM(Fasering!$D$5:$D$10)</f>
        <v>2623.7218354247352</v>
      </c>
      <c r="G36" s="70">
        <f>GEW!$D$8+($D36-GEW!$D$8)*SUM(Fasering!$D$5:$D$11)</f>
        <v>2770.1281104173358</v>
      </c>
      <c r="H36" s="71">
        <f>GEW!$D$8+($D36-GEW!$D$8)*SUM(Fasering!$D$5:$D$12)</f>
        <v>2916.8642500000005</v>
      </c>
      <c r="I36" s="72">
        <f>($K$3+E36*12*7.57%)*SUM(Fasering!$D$5:$D$9)</f>
        <v>1326.2294994780664</v>
      </c>
      <c r="J36" s="30">
        <f>($K$3+F36*12*7.57%)*SUM(Fasering!$D$5:$D$10)</f>
        <v>1774.3529653236917</v>
      </c>
      <c r="K36" s="30">
        <f>($K$3+G36*12*7.57%)*SUM(Fasering!$D$5:$D$11)</f>
        <v>2260.8854969392114</v>
      </c>
      <c r="L36" s="73">
        <f>($K$3+H36*12*7.57%)*SUM(Fasering!$D$5:$D$12)</f>
        <v>2788.0194847000012</v>
      </c>
    </row>
    <row r="37" spans="1:12" x14ac:dyDescent="0.2">
      <c r="A37" s="52">
        <f t="shared" si="2"/>
        <v>27</v>
      </c>
      <c r="B37" s="16">
        <v>34369.31</v>
      </c>
      <c r="C37" s="16">
        <f t="shared" si="0"/>
        <v>35056.696199999998</v>
      </c>
      <c r="D37" s="68">
        <f t="shared" si="1"/>
        <v>2921.3913499999999</v>
      </c>
      <c r="E37" s="69">
        <f>GEW!$D$8+($D37-GEW!$D$8)*SUM(Fasering!$D$5:$D$9)</f>
        <v>2479.4994659753461</v>
      </c>
      <c r="F37" s="70">
        <f>GEW!$D$8+($D37-GEW!$D$8)*SUM(Fasering!$D$5:$D$10)</f>
        <v>2626.9072187784259</v>
      </c>
      <c r="G37" s="70">
        <f>GEW!$D$8+($D37-GEW!$D$8)*SUM(Fasering!$D$5:$D$11)</f>
        <v>2773.9835971969201</v>
      </c>
      <c r="H37" s="71">
        <f>GEW!$D$8+($D37-GEW!$D$8)*SUM(Fasering!$D$5:$D$12)</f>
        <v>2921.3913499999999</v>
      </c>
      <c r="I37" s="72">
        <f>($K$3+E37*12*7.57%)*SUM(Fasering!$D$5:$D$9)</f>
        <v>1327.4974670937652</v>
      </c>
      <c r="J37" s="30">
        <f>($K$3+F37*12*7.57%)*SUM(Fasering!$D$5:$D$10)</f>
        <v>1776.3889778709511</v>
      </c>
      <c r="K37" s="30">
        <f>($K$3+G37*12*7.57%)*SUM(Fasering!$D$5:$D$11)</f>
        <v>2263.8682374606442</v>
      </c>
      <c r="L37" s="73">
        <f>($K$3+H37*12*7.57%)*SUM(Fasering!$D$5:$D$12)</f>
        <v>2792.1319023400006</v>
      </c>
    </row>
    <row r="38" spans="1:12" x14ac:dyDescent="0.2">
      <c r="A38" s="52">
        <f t="shared" si="2"/>
        <v>28</v>
      </c>
      <c r="B38" s="16">
        <v>34418.660000000003</v>
      </c>
      <c r="C38" s="16">
        <f t="shared" si="0"/>
        <v>35107.033200000005</v>
      </c>
      <c r="D38" s="68">
        <f t="shared" si="1"/>
        <v>2925.5861</v>
      </c>
      <c r="E38" s="69">
        <f>GEW!$D$8+($D38-GEW!$D$8)*SUM(Fasering!$D$5:$D$9)</f>
        <v>2481.8286915870085</v>
      </c>
      <c r="F38" s="70">
        <f>GEW!$D$8+($D38-GEW!$D$8)*SUM(Fasering!$D$5:$D$10)</f>
        <v>2629.8587521713034</v>
      </c>
      <c r="G38" s="70">
        <f>GEW!$D$8+($D38-GEW!$D$8)*SUM(Fasering!$D$5:$D$11)</f>
        <v>2777.5560394157055</v>
      </c>
      <c r="H38" s="71">
        <f>GEW!$D$8+($D38-GEW!$D$8)*SUM(Fasering!$D$5:$D$12)</f>
        <v>2925.5861000000004</v>
      </c>
      <c r="I38" s="72">
        <f>($K$3+E38*12*7.57%)*SUM(Fasering!$D$5:$D$9)</f>
        <v>1328.6723488405682</v>
      </c>
      <c r="J38" s="30">
        <f>($K$3+F38*12*7.57%)*SUM(Fasering!$D$5:$D$10)</f>
        <v>1778.2755197261376</v>
      </c>
      <c r="K38" s="30">
        <f>($K$3+G38*12*7.57%)*SUM(Fasering!$D$5:$D$11)</f>
        <v>2266.632004729378</v>
      </c>
      <c r="L38" s="73">
        <f>($K$3+H38*12*7.57%)*SUM(Fasering!$D$5:$D$12)</f>
        <v>2795.9424132400013</v>
      </c>
    </row>
    <row r="39" spans="1:12" x14ac:dyDescent="0.2">
      <c r="A39" s="52">
        <f t="shared" si="2"/>
        <v>29</v>
      </c>
      <c r="B39" s="16">
        <v>34464.35</v>
      </c>
      <c r="C39" s="16">
        <f t="shared" si="0"/>
        <v>35153.637000000002</v>
      </c>
      <c r="D39" s="68">
        <f t="shared" si="1"/>
        <v>2929.4697500000002</v>
      </c>
      <c r="E39" s="69">
        <f>GEW!$D$8+($D39-GEW!$D$8)*SUM(Fasering!$D$5:$D$9)</f>
        <v>2483.9851721989007</v>
      </c>
      <c r="F39" s="70">
        <f>GEW!$D$8+($D39-GEW!$D$8)*SUM(Fasering!$D$5:$D$10)</f>
        <v>2632.5913876468976</v>
      </c>
      <c r="G39" s="70">
        <f>GEW!$D$8+($D39-GEW!$D$8)*SUM(Fasering!$D$5:$D$11)</f>
        <v>2780.8635345520038</v>
      </c>
      <c r="H39" s="71">
        <f>GEW!$D$8+($D39-GEW!$D$8)*SUM(Fasering!$D$5:$D$12)</f>
        <v>2929.4697500000002</v>
      </c>
      <c r="I39" s="72">
        <f>($K$3+E39*12*7.57%)*SUM(Fasering!$D$5:$D$9)</f>
        <v>1329.7600965003746</v>
      </c>
      <c r="J39" s="30">
        <f>($K$3+F39*12*7.57%)*SUM(Fasering!$D$5:$D$10)</f>
        <v>1780.0221478388733</v>
      </c>
      <c r="K39" s="30">
        <f>($K$3+G39*12*7.57%)*SUM(Fasering!$D$5:$D$11)</f>
        <v>2269.1907995927704</v>
      </c>
      <c r="L39" s="73">
        <f>($K$3+H39*12*7.57%)*SUM(Fasering!$D$5:$D$12)</f>
        <v>2799.4703209000008</v>
      </c>
    </row>
    <row r="40" spans="1:12" x14ac:dyDescent="0.2">
      <c r="A40" s="52">
        <f t="shared" si="2"/>
        <v>30</v>
      </c>
      <c r="B40" s="16">
        <v>34506.71</v>
      </c>
      <c r="C40" s="16">
        <f t="shared" si="0"/>
        <v>35196.8442</v>
      </c>
      <c r="D40" s="68">
        <f t="shared" si="1"/>
        <v>2933.07035</v>
      </c>
      <c r="E40" s="69">
        <f>GEW!$D$8+($D40-GEW!$D$8)*SUM(Fasering!$D$5:$D$9)</f>
        <v>2485.9844831798532</v>
      </c>
      <c r="F40" s="70">
        <f>GEW!$D$8+($D40-GEW!$D$8)*SUM(Fasering!$D$5:$D$10)</f>
        <v>2635.1248619026678</v>
      </c>
      <c r="G40" s="70">
        <f>GEW!$D$8+($D40-GEW!$D$8)*SUM(Fasering!$D$5:$D$11)</f>
        <v>2783.9299712771858</v>
      </c>
      <c r="H40" s="71">
        <f>GEW!$D$8+($D40-GEW!$D$8)*SUM(Fasering!$D$5:$D$12)</f>
        <v>2933.07035</v>
      </c>
      <c r="I40" s="72">
        <f>($K$3+E40*12*7.57%)*SUM(Fasering!$D$5:$D$9)</f>
        <v>1330.7685664252901</v>
      </c>
      <c r="J40" s="30">
        <f>($K$3+F40*12*7.57%)*SUM(Fasering!$D$5:$D$10)</f>
        <v>1781.6414773826561</v>
      </c>
      <c r="K40" s="30">
        <f>($K$3+G40*12*7.57%)*SUM(Fasering!$D$5:$D$11)</f>
        <v>2271.5631031693365</v>
      </c>
      <c r="L40" s="73">
        <f>($K$3+H40*12*7.57%)*SUM(Fasering!$D$5:$D$12)</f>
        <v>2802.7411059400006</v>
      </c>
    </row>
    <row r="41" spans="1:12" x14ac:dyDescent="0.2">
      <c r="A41" s="52">
        <f t="shared" si="2"/>
        <v>31</v>
      </c>
      <c r="B41" s="16">
        <v>34545.910000000003</v>
      </c>
      <c r="C41" s="16">
        <f t="shared" si="0"/>
        <v>35236.828200000004</v>
      </c>
      <c r="D41" s="68">
        <f t="shared" si="1"/>
        <v>2936.4023500000003</v>
      </c>
      <c r="E41" s="69">
        <f>GEW!$D$8+($D41-GEW!$D$8)*SUM(Fasering!$D$5:$D$9)</f>
        <v>2487.83464820472</v>
      </c>
      <c r="F41" s="70">
        <f>GEW!$D$8+($D41-GEW!$D$8)*SUM(Fasering!$D$5:$D$10)</f>
        <v>2637.469342328216</v>
      </c>
      <c r="G41" s="70">
        <f>GEW!$D$8+($D41-GEW!$D$8)*SUM(Fasering!$D$5:$D$11)</f>
        <v>2786.7676558765052</v>
      </c>
      <c r="H41" s="71">
        <f>GEW!$D$8+($D41-GEW!$D$8)*SUM(Fasering!$D$5:$D$12)</f>
        <v>2936.4023500000003</v>
      </c>
      <c r="I41" s="72">
        <f>($K$3+E41*12*7.57%)*SUM(Fasering!$D$5:$D$9)</f>
        <v>1331.701805827006</v>
      </c>
      <c r="J41" s="30">
        <f>($K$3+F41*12*7.57%)*SUM(Fasering!$D$5:$D$10)</f>
        <v>1783.1400070832301</v>
      </c>
      <c r="K41" s="30">
        <f>($K$3+G41*12*7.57%)*SUM(Fasering!$D$5:$D$11)</f>
        <v>2273.7584360352812</v>
      </c>
      <c r="L41" s="73">
        <f>($K$3+H41*12*7.57%)*SUM(Fasering!$D$5:$D$12)</f>
        <v>2805.7678947400009</v>
      </c>
    </row>
    <row r="42" spans="1:12" x14ac:dyDescent="0.2">
      <c r="A42" s="52">
        <f t="shared" si="2"/>
        <v>32</v>
      </c>
      <c r="B42" s="16">
        <v>34582.22</v>
      </c>
      <c r="C42" s="16">
        <f t="shared" si="0"/>
        <v>35273.864399999999</v>
      </c>
      <c r="D42" s="68">
        <f t="shared" si="1"/>
        <v>2939.4887000000003</v>
      </c>
      <c r="E42" s="69">
        <f>GEW!$D$8+($D42-GEW!$D$8)*SUM(Fasering!$D$5:$D$9)</f>
        <v>2489.5484107570906</v>
      </c>
      <c r="F42" s="70">
        <f>GEW!$D$8+($D42-GEW!$D$8)*SUM(Fasering!$D$5:$D$10)</f>
        <v>2639.6409771305539</v>
      </c>
      <c r="G42" s="70">
        <f>GEW!$D$8+($D42-GEW!$D$8)*SUM(Fasering!$D$5:$D$11)</f>
        <v>2789.3961336265374</v>
      </c>
      <c r="H42" s="71">
        <f>GEW!$D$8+($D42-GEW!$D$8)*SUM(Fasering!$D$5:$D$12)</f>
        <v>2939.4887000000008</v>
      </c>
      <c r="I42" s="72">
        <f>($K$3+E42*12*7.57%)*SUM(Fasering!$D$5:$D$9)</f>
        <v>1332.5662426299734</v>
      </c>
      <c r="J42" s="30">
        <f>($K$3+F42*12*7.57%)*SUM(Fasering!$D$5:$D$10)</f>
        <v>1784.5280584461852</v>
      </c>
      <c r="K42" s="30">
        <f>($K$3+G42*12*7.57%)*SUM(Fasering!$D$5:$D$11)</f>
        <v>2275.7919191057508</v>
      </c>
      <c r="L42" s="73">
        <f>($K$3+H42*12*7.57%)*SUM(Fasering!$D$5:$D$12)</f>
        <v>2808.571535080001</v>
      </c>
    </row>
    <row r="43" spans="1:12" x14ac:dyDescent="0.2">
      <c r="A43" s="52">
        <f t="shared" si="2"/>
        <v>33</v>
      </c>
      <c r="B43" s="16">
        <v>34615.83</v>
      </c>
      <c r="C43" s="16">
        <f t="shared" si="0"/>
        <v>35308.1466</v>
      </c>
      <c r="D43" s="68">
        <f t="shared" si="1"/>
        <v>2942.34555</v>
      </c>
      <c r="E43" s="69">
        <f>GEW!$D$8+($D43-GEW!$D$8)*SUM(Fasering!$D$5:$D$9)</f>
        <v>2491.1347384735641</v>
      </c>
      <c r="F43" s="70">
        <f>GEW!$D$8+($D43-GEW!$D$8)*SUM(Fasering!$D$5:$D$10)</f>
        <v>2641.6511298627643</v>
      </c>
      <c r="G43" s="70">
        <f>GEW!$D$8+($D43-GEW!$D$8)*SUM(Fasering!$D$5:$D$11)</f>
        <v>2791.8291586107998</v>
      </c>
      <c r="H43" s="71">
        <f>GEW!$D$8+($D43-GEW!$D$8)*SUM(Fasering!$D$5:$D$12)</f>
        <v>2942.34555</v>
      </c>
      <c r="I43" s="72">
        <f>($K$3+E43*12*7.57%)*SUM(Fasering!$D$5:$D$9)</f>
        <v>1333.3664001884342</v>
      </c>
      <c r="J43" s="30">
        <f>($K$3+F43*12*7.57%)*SUM(Fasering!$D$5:$D$10)</f>
        <v>1785.812894753233</v>
      </c>
      <c r="K43" s="30">
        <f>($K$3+G43*12*7.57%)*SUM(Fasering!$D$5:$D$11)</f>
        <v>2277.6741930247408</v>
      </c>
      <c r="L43" s="73">
        <f>($K$3+H43*12*7.57%)*SUM(Fasering!$D$5:$D$12)</f>
        <v>2811.1666976200008</v>
      </c>
    </row>
    <row r="44" spans="1:12" x14ac:dyDescent="0.2">
      <c r="A44" s="52">
        <f t="shared" si="2"/>
        <v>34</v>
      </c>
      <c r="B44" s="16">
        <v>34646.980000000003</v>
      </c>
      <c r="C44" s="16">
        <f t="shared" si="0"/>
        <v>35339.919600000001</v>
      </c>
      <c r="D44" s="68">
        <f t="shared" si="1"/>
        <v>2944.9933000000001</v>
      </c>
      <c r="E44" s="69">
        <f>GEW!$D$8+($D44-GEW!$D$8)*SUM(Fasering!$D$5:$D$9)</f>
        <v>2492.60495889511</v>
      </c>
      <c r="F44" s="70">
        <f>GEW!$D$8+($D44-GEW!$D$8)*SUM(Fasering!$D$5:$D$10)</f>
        <v>2643.5141544866374</v>
      </c>
      <c r="G44" s="70">
        <f>GEW!$D$8+($D44-GEW!$D$8)*SUM(Fasering!$D$5:$D$11)</f>
        <v>2794.0841044084727</v>
      </c>
      <c r="H44" s="71">
        <f>GEW!$D$8+($D44-GEW!$D$8)*SUM(Fasering!$D$5:$D$12)</f>
        <v>2944.9933000000001</v>
      </c>
      <c r="I44" s="72">
        <f>($K$3+E44*12*7.57%)*SUM(Fasering!$D$5:$D$9)</f>
        <v>1334.107992213012</v>
      </c>
      <c r="J44" s="30">
        <f>($K$3+F44*12*7.57%)*SUM(Fasering!$D$5:$D$10)</f>
        <v>1787.0036906760106</v>
      </c>
      <c r="K44" s="30">
        <f>($K$3+G44*12*7.57%)*SUM(Fasering!$D$5:$D$11)</f>
        <v>2279.4186986057134</v>
      </c>
      <c r="L44" s="73">
        <f>($K$3+H44*12*7.57%)*SUM(Fasering!$D$5:$D$12)</f>
        <v>2813.5719137200008</v>
      </c>
    </row>
    <row r="45" spans="1:12" x14ac:dyDescent="0.2">
      <c r="A45" s="52">
        <f t="shared" si="2"/>
        <v>35</v>
      </c>
      <c r="B45" s="16">
        <v>34675.800000000003</v>
      </c>
      <c r="C45" s="16">
        <f t="shared" si="0"/>
        <v>35369.316000000006</v>
      </c>
      <c r="D45" s="68">
        <f t="shared" si="1"/>
        <v>2947.4430000000002</v>
      </c>
      <c r="E45" s="69">
        <f>GEW!$D$8+($D45-GEW!$D$8)*SUM(Fasering!$D$5:$D$9)</f>
        <v>2493.9652077730861</v>
      </c>
      <c r="F45" s="70">
        <f>GEW!$D$8+($D45-GEW!$D$8)*SUM(Fasering!$D$5:$D$10)</f>
        <v>2645.2378260648079</v>
      </c>
      <c r="G45" s="70">
        <f>GEW!$D$8+($D45-GEW!$D$8)*SUM(Fasering!$D$5:$D$11)</f>
        <v>2796.1703817082785</v>
      </c>
      <c r="H45" s="71">
        <f>GEW!$D$8+($D45-GEW!$D$8)*SUM(Fasering!$D$5:$D$12)</f>
        <v>2947.4430000000002</v>
      </c>
      <c r="I45" s="72">
        <f>($K$3+E45*12*7.57%)*SUM(Fasering!$D$5:$D$9)</f>
        <v>1334.7941136302943</v>
      </c>
      <c r="J45" s="30">
        <f>($K$3+F45*12*7.57%)*SUM(Fasering!$D$5:$D$10)</f>
        <v>1788.1054158283202</v>
      </c>
      <c r="K45" s="30">
        <f>($K$3+G45*12*7.57%)*SUM(Fasering!$D$5:$D$11)</f>
        <v>2281.0327162892982</v>
      </c>
      <c r="L45" s="73">
        <f>($K$3+H45*12*7.57%)*SUM(Fasering!$D$5:$D$12)</f>
        <v>2815.7972212000013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E6:H6"/>
    <mergeCell ref="I6:L6"/>
    <mergeCell ref="B6:C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E8:H8 I8:L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33</v>
      </c>
      <c r="B1" s="1" t="s">
        <v>100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23179.17</v>
      </c>
      <c r="C10" s="16">
        <f t="shared" ref="C10:C45" si="0">B10*$D$3</f>
        <v>23642.753399999998</v>
      </c>
      <c r="D10" s="68">
        <f t="shared" ref="D10:D45" si="1">B10/12*$D$3</f>
        <v>1970.2294499999998</v>
      </c>
      <c r="E10" s="69">
        <f>GEW!$D$8+($D10-GEW!$D$8)*SUM(Fasering!$D$5:$D$9)</f>
        <v>1951.3462605834609</v>
      </c>
      <c r="F10" s="70">
        <f>GEW!$D$8+($D10-GEW!$D$8)*SUM(Fasering!$D$5:$D$10)</f>
        <v>1957.6453772187226</v>
      </c>
      <c r="G10" s="70">
        <f>GEW!$D$8+($D10-GEW!$D$8)*SUM(Fasering!$D$5:$D$11)</f>
        <v>1963.9303333647379</v>
      </c>
      <c r="H10" s="71">
        <f>GEW!$D$8+($D10-GEW!$D$8)*SUM(Fasering!$D$5:$D$12)</f>
        <v>1970.2294499999998</v>
      </c>
      <c r="I10" s="72">
        <f>($K$3+E10*12*7.57%)*SUM(Fasering!$D$5:$D$9)</f>
        <v>1061.0923763101428</v>
      </c>
      <c r="J10" s="30">
        <f>($K$3+F10*12*7.57%)*SUM(Fasering!$D$5:$D$10)</f>
        <v>1348.6145609429104</v>
      </c>
      <c r="K10" s="30">
        <f>($K$3+G10*12*7.57%)*SUM(Fasering!$D$5:$D$11)</f>
        <v>1637.1824691821698</v>
      </c>
      <c r="L10" s="73">
        <f>($K$3+H10*12*7.57%)*SUM(Fasering!$D$5:$D$12)</f>
        <v>1928.0964323800004</v>
      </c>
    </row>
    <row r="11" spans="1:12" x14ac:dyDescent="0.2">
      <c r="A11" s="52">
        <f t="shared" ref="A11:A45" si="2">+A10+1</f>
        <v>1</v>
      </c>
      <c r="B11" s="16">
        <v>24067.78</v>
      </c>
      <c r="C11" s="16">
        <f t="shared" si="0"/>
        <v>24549.135599999998</v>
      </c>
      <c r="D11" s="68">
        <f t="shared" si="1"/>
        <v>2045.7613000000001</v>
      </c>
      <c r="E11" s="69">
        <f>GEW!$D$8+($D11-GEW!$D$8)*SUM(Fasering!$D$5:$D$9)</f>
        <v>1993.2869530004712</v>
      </c>
      <c r="F11" s="70">
        <f>GEW!$D$8+($D11-GEW!$D$8)*SUM(Fasering!$D$5:$D$10)</f>
        <v>2010.7915188244908</v>
      </c>
      <c r="G11" s="70">
        <f>GEW!$D$8+($D11-GEW!$D$8)*SUM(Fasering!$D$5:$D$11)</f>
        <v>2028.2567341759805</v>
      </c>
      <c r="H11" s="71">
        <f>GEW!$D$8+($D11-GEW!$D$8)*SUM(Fasering!$D$5:$D$12)</f>
        <v>2045.7613000000001</v>
      </c>
      <c r="I11" s="72">
        <f>($K$3+E11*12*7.57%)*SUM(Fasering!$D$5:$D$9)</f>
        <v>1082.247627962154</v>
      </c>
      <c r="J11" s="30">
        <f>($K$3+F11*12*7.57%)*SUM(Fasering!$D$5:$D$10)</f>
        <v>1382.5841649538011</v>
      </c>
      <c r="K11" s="30">
        <f>($K$3+G11*12*7.57%)*SUM(Fasering!$D$5:$D$11)</f>
        <v>1686.9476410700941</v>
      </c>
      <c r="L11" s="73">
        <f>($K$3+H11*12*7.57%)*SUM(Fasering!$D$5:$D$12)</f>
        <v>1996.7095649200005</v>
      </c>
    </row>
    <row r="12" spans="1:12" x14ac:dyDescent="0.2">
      <c r="A12" s="52">
        <f t="shared" si="2"/>
        <v>2</v>
      </c>
      <c r="B12" s="16">
        <v>24966.01</v>
      </c>
      <c r="C12" s="16">
        <f t="shared" si="0"/>
        <v>25465.3302</v>
      </c>
      <c r="D12" s="68">
        <f t="shared" si="1"/>
        <v>2122.1108499999996</v>
      </c>
      <c r="E12" s="69">
        <f>GEW!$D$8+($D12-GEW!$D$8)*SUM(Fasering!$D$5:$D$9)</f>
        <v>2035.6816910179714</v>
      </c>
      <c r="F12" s="70">
        <f>GEW!$D$8+($D12-GEW!$D$8)*SUM(Fasering!$D$5:$D$10)</f>
        <v>2064.5130150653035</v>
      </c>
      <c r="G12" s="70">
        <f>GEW!$D$8+($D12-GEW!$D$8)*SUM(Fasering!$D$5:$D$11)</f>
        <v>2093.2795259526674</v>
      </c>
      <c r="H12" s="71">
        <f>GEW!$D$8+($D12-GEW!$D$8)*SUM(Fasering!$D$5:$D$12)</f>
        <v>2122.1108499999996</v>
      </c>
      <c r="I12" s="72">
        <f>($K$3+E12*12*7.57%)*SUM(Fasering!$D$5:$D$9)</f>
        <v>1103.6319041816266</v>
      </c>
      <c r="J12" s="30">
        <f>($K$3+F12*12*7.57%)*SUM(Fasering!$D$5:$D$10)</f>
        <v>1416.9215203861077</v>
      </c>
      <c r="K12" s="30">
        <f>($K$3+G12*12*7.57%)*SUM(Fasering!$D$5:$D$11)</f>
        <v>1737.2515655644052</v>
      </c>
      <c r="L12" s="73">
        <f>($K$3+H12*12*7.57%)*SUM(Fasering!$D$5:$D$12)</f>
        <v>2066.0654961400005</v>
      </c>
    </row>
    <row r="13" spans="1:12" x14ac:dyDescent="0.2">
      <c r="A13" s="52">
        <f t="shared" si="2"/>
        <v>3</v>
      </c>
      <c r="B13" s="16">
        <v>25864.27</v>
      </c>
      <c r="C13" s="16">
        <f t="shared" si="0"/>
        <v>26381.555400000001</v>
      </c>
      <c r="D13" s="68">
        <f t="shared" si="1"/>
        <v>2198.4629500000001</v>
      </c>
      <c r="E13" s="69">
        <f>GEW!$D$8+($D13-GEW!$D$8)*SUM(Fasering!$D$5:$D$9)</f>
        <v>2078.0778449780933</v>
      </c>
      <c r="F13" s="70">
        <f>GEW!$D$8+($D13-GEW!$D$8)*SUM(Fasering!$D$5:$D$10)</f>
        <v>2118.2363055513406</v>
      </c>
      <c r="G13" s="70">
        <f>GEW!$D$8+($D13-GEW!$D$8)*SUM(Fasering!$D$5:$D$11)</f>
        <v>2158.3044894267528</v>
      </c>
      <c r="H13" s="71">
        <f>GEW!$D$8+($D13-GEW!$D$8)*SUM(Fasering!$D$5:$D$12)</f>
        <v>2198.4629500000001</v>
      </c>
      <c r="I13" s="72">
        <f>($K$3+E13*12*7.57%)*SUM(Fasering!$D$5:$D$9)</f>
        <v>1125.0168946149274</v>
      </c>
      <c r="J13" s="30">
        <f>($K$3+F13*12*7.57%)*SUM(Fasering!$D$5:$D$10)</f>
        <v>1451.2600226523691</v>
      </c>
      <c r="K13" s="30">
        <f>($K$3+G13*12*7.57%)*SUM(Fasering!$D$5:$D$11)</f>
        <v>1787.5571701604001</v>
      </c>
      <c r="L13" s="73">
        <f>($K$3+H13*12*7.57%)*SUM(Fasering!$D$5:$D$12)</f>
        <v>2135.4237437800007</v>
      </c>
    </row>
    <row r="14" spans="1:12" x14ac:dyDescent="0.2">
      <c r="A14" s="52">
        <f t="shared" si="2"/>
        <v>4</v>
      </c>
      <c r="B14" s="16">
        <v>26762.51</v>
      </c>
      <c r="C14" s="16">
        <f t="shared" si="0"/>
        <v>27297.760200000001</v>
      </c>
      <c r="D14" s="68">
        <f t="shared" si="1"/>
        <v>2274.8133499999999</v>
      </c>
      <c r="E14" s="69">
        <f>GEW!$D$8+($D14-GEW!$D$8)*SUM(Fasering!$D$5:$D$9)</f>
        <v>2120.4730549764672</v>
      </c>
      <c r="F14" s="70">
        <f>GEW!$D$8+($D14-GEW!$D$8)*SUM(Fasering!$D$5:$D$10)</f>
        <v>2171.9583998738949</v>
      </c>
      <c r="G14" s="70">
        <f>GEW!$D$8+($D14-GEW!$D$8)*SUM(Fasering!$D$5:$D$11)</f>
        <v>2223.3280051025727</v>
      </c>
      <c r="H14" s="71">
        <f>GEW!$D$8+($D14-GEW!$D$8)*SUM(Fasering!$D$5:$D$12)</f>
        <v>2274.8133499999999</v>
      </c>
      <c r="I14" s="72">
        <f>($K$3+E14*12*7.57%)*SUM(Fasering!$D$5:$D$9)</f>
        <v>1146.4014089056764</v>
      </c>
      <c r="J14" s="30">
        <f>($K$3+F14*12*7.57%)*SUM(Fasering!$D$5:$D$10)</f>
        <v>1485.5977603626609</v>
      </c>
      <c r="K14" s="30">
        <f>($K$3+G14*12*7.57%)*SUM(Fasering!$D$5:$D$11)</f>
        <v>1837.861654688606</v>
      </c>
      <c r="L14" s="73">
        <f>($K$3+H14*12*7.57%)*SUM(Fasering!$D$5:$D$12)</f>
        <v>2204.7804471400004</v>
      </c>
    </row>
    <row r="15" spans="1:12" x14ac:dyDescent="0.2">
      <c r="A15" s="52">
        <f t="shared" si="2"/>
        <v>5</v>
      </c>
      <c r="B15" s="16">
        <v>26762.51</v>
      </c>
      <c r="C15" s="16">
        <f t="shared" si="0"/>
        <v>27297.760200000001</v>
      </c>
      <c r="D15" s="68">
        <f t="shared" si="1"/>
        <v>2274.8133499999999</v>
      </c>
      <c r="E15" s="69">
        <f>GEW!$D$8+($D15-GEW!$D$8)*SUM(Fasering!$D$5:$D$9)</f>
        <v>2120.4730549764672</v>
      </c>
      <c r="F15" s="70">
        <f>GEW!$D$8+($D15-GEW!$D$8)*SUM(Fasering!$D$5:$D$10)</f>
        <v>2171.9583998738949</v>
      </c>
      <c r="G15" s="70">
        <f>GEW!$D$8+($D15-GEW!$D$8)*SUM(Fasering!$D$5:$D$11)</f>
        <v>2223.3280051025727</v>
      </c>
      <c r="H15" s="71">
        <f>GEW!$D$8+($D15-GEW!$D$8)*SUM(Fasering!$D$5:$D$12)</f>
        <v>2274.8133499999999</v>
      </c>
      <c r="I15" s="72">
        <f>($K$3+E15*12*7.57%)*SUM(Fasering!$D$5:$D$9)</f>
        <v>1146.4014089056764</v>
      </c>
      <c r="J15" s="30">
        <f>($K$3+F15*12*7.57%)*SUM(Fasering!$D$5:$D$10)</f>
        <v>1485.5977603626609</v>
      </c>
      <c r="K15" s="30">
        <f>($K$3+G15*12*7.57%)*SUM(Fasering!$D$5:$D$11)</f>
        <v>1837.861654688606</v>
      </c>
      <c r="L15" s="73">
        <f>($K$3+H15*12*7.57%)*SUM(Fasering!$D$5:$D$12)</f>
        <v>2204.7804471400004</v>
      </c>
    </row>
    <row r="16" spans="1:12" x14ac:dyDescent="0.2">
      <c r="A16" s="52">
        <f t="shared" si="2"/>
        <v>6</v>
      </c>
      <c r="B16" s="16">
        <v>28042.69</v>
      </c>
      <c r="C16" s="16">
        <f t="shared" si="0"/>
        <v>28603.543799999999</v>
      </c>
      <c r="D16" s="68">
        <f t="shared" si="1"/>
        <v>2383.6286500000001</v>
      </c>
      <c r="E16" s="69">
        <f>GEW!$D$8+($D16-GEW!$D$8)*SUM(Fasering!$D$5:$D$9)</f>
        <v>2180.8951024645762</v>
      </c>
      <c r="F16" s="70">
        <f>GEW!$D$8+($D16-GEW!$D$8)*SUM(Fasering!$D$5:$D$10)</f>
        <v>2248.5236282202695</v>
      </c>
      <c r="G16" s="70">
        <f>GEW!$D$8+($D16-GEW!$D$8)*SUM(Fasering!$D$5:$D$11)</f>
        <v>2316.0001242443068</v>
      </c>
      <c r="H16" s="71">
        <f>GEW!$D$8+($D16-GEW!$D$8)*SUM(Fasering!$D$5:$D$12)</f>
        <v>2383.6286500000001</v>
      </c>
      <c r="I16" s="72">
        <f>($K$3+E16*12*7.57%)*SUM(Fasering!$D$5:$D$9)</f>
        <v>1176.8788175099817</v>
      </c>
      <c r="J16" s="30">
        <f>($K$3+F16*12*7.57%)*SUM(Fasering!$D$5:$D$10)</f>
        <v>1534.5362234259414</v>
      </c>
      <c r="K16" s="30">
        <f>($K$3+G16*12*7.57%)*SUM(Fasering!$D$5:$D$11)</f>
        <v>1909.5560737785136</v>
      </c>
      <c r="L16" s="73">
        <f>($K$3+H16*12*7.57%)*SUM(Fasering!$D$5:$D$12)</f>
        <v>2303.6282656600006</v>
      </c>
    </row>
    <row r="17" spans="1:12" x14ac:dyDescent="0.2">
      <c r="A17" s="52">
        <f t="shared" si="2"/>
        <v>7</v>
      </c>
      <c r="B17" s="16">
        <v>28042.69</v>
      </c>
      <c r="C17" s="16">
        <f t="shared" si="0"/>
        <v>28603.543799999999</v>
      </c>
      <c r="D17" s="68">
        <f t="shared" si="1"/>
        <v>2383.6286500000001</v>
      </c>
      <c r="E17" s="69">
        <f>GEW!$D$8+($D17-GEW!$D$8)*SUM(Fasering!$D$5:$D$9)</f>
        <v>2180.8951024645762</v>
      </c>
      <c r="F17" s="70">
        <f>GEW!$D$8+($D17-GEW!$D$8)*SUM(Fasering!$D$5:$D$10)</f>
        <v>2248.5236282202695</v>
      </c>
      <c r="G17" s="70">
        <f>GEW!$D$8+($D17-GEW!$D$8)*SUM(Fasering!$D$5:$D$11)</f>
        <v>2316.0001242443068</v>
      </c>
      <c r="H17" s="71">
        <f>GEW!$D$8+($D17-GEW!$D$8)*SUM(Fasering!$D$5:$D$12)</f>
        <v>2383.6286500000001</v>
      </c>
      <c r="I17" s="72">
        <f>($K$3+E17*12*7.57%)*SUM(Fasering!$D$5:$D$9)</f>
        <v>1176.8788175099817</v>
      </c>
      <c r="J17" s="30">
        <f>($K$3+F17*12*7.57%)*SUM(Fasering!$D$5:$D$10)</f>
        <v>1534.5362234259414</v>
      </c>
      <c r="K17" s="30">
        <f>($K$3+G17*12*7.57%)*SUM(Fasering!$D$5:$D$11)</f>
        <v>1909.5560737785136</v>
      </c>
      <c r="L17" s="73">
        <f>($K$3+H17*12*7.57%)*SUM(Fasering!$D$5:$D$12)</f>
        <v>2303.6282656600006</v>
      </c>
    </row>
    <row r="18" spans="1:12" x14ac:dyDescent="0.2">
      <c r="A18" s="52">
        <f t="shared" si="2"/>
        <v>8</v>
      </c>
      <c r="B18" s="16">
        <v>29153.06</v>
      </c>
      <c r="C18" s="16">
        <f t="shared" si="0"/>
        <v>29736.121200000001</v>
      </c>
      <c r="D18" s="68">
        <f t="shared" si="1"/>
        <v>2478.0101</v>
      </c>
      <c r="E18" s="69">
        <f>GEW!$D$8+($D18-GEW!$D$8)*SUM(Fasering!$D$5:$D$9)</f>
        <v>2233.3024427365463</v>
      </c>
      <c r="F18" s="70">
        <f>GEW!$D$8+($D18-GEW!$D$8)*SUM(Fasering!$D$5:$D$10)</f>
        <v>2314.9328305191366</v>
      </c>
      <c r="G18" s="70">
        <f>GEW!$D$8+($D18-GEW!$D$8)*SUM(Fasering!$D$5:$D$11)</f>
        <v>2396.3797122174096</v>
      </c>
      <c r="H18" s="71">
        <f>GEW!$D$8+($D18-GEW!$D$8)*SUM(Fasering!$D$5:$D$12)</f>
        <v>2478.0101</v>
      </c>
      <c r="I18" s="72">
        <f>($K$3+E18*12*7.57%)*SUM(Fasering!$D$5:$D$9)</f>
        <v>1203.3135377774142</v>
      </c>
      <c r="J18" s="30">
        <f>($K$3+F18*12*7.57%)*SUM(Fasering!$D$5:$D$10)</f>
        <v>1576.9832240286496</v>
      </c>
      <c r="K18" s="30">
        <f>($K$3+G18*12*7.57%)*SUM(Fasering!$D$5:$D$11)</f>
        <v>1971.7405573080646</v>
      </c>
      <c r="L18" s="73">
        <f>($K$3+H18*12*7.57%)*SUM(Fasering!$D$5:$D$12)</f>
        <v>2389.3643748400009</v>
      </c>
    </row>
    <row r="19" spans="1:12" x14ac:dyDescent="0.2">
      <c r="A19" s="52">
        <f t="shared" si="2"/>
        <v>9</v>
      </c>
      <c r="B19" s="16">
        <v>29153.06</v>
      </c>
      <c r="C19" s="16">
        <f t="shared" si="0"/>
        <v>29736.121200000001</v>
      </c>
      <c r="D19" s="68">
        <f t="shared" si="1"/>
        <v>2478.0101</v>
      </c>
      <c r="E19" s="69">
        <f>GEW!$D$8+($D19-GEW!$D$8)*SUM(Fasering!$D$5:$D$9)</f>
        <v>2233.3024427365463</v>
      </c>
      <c r="F19" s="70">
        <f>GEW!$D$8+($D19-GEW!$D$8)*SUM(Fasering!$D$5:$D$10)</f>
        <v>2314.9328305191366</v>
      </c>
      <c r="G19" s="70">
        <f>GEW!$D$8+($D19-GEW!$D$8)*SUM(Fasering!$D$5:$D$11)</f>
        <v>2396.3797122174096</v>
      </c>
      <c r="H19" s="71">
        <f>GEW!$D$8+($D19-GEW!$D$8)*SUM(Fasering!$D$5:$D$12)</f>
        <v>2478.0101</v>
      </c>
      <c r="I19" s="72">
        <f>($K$3+E19*12*7.57%)*SUM(Fasering!$D$5:$D$9)</f>
        <v>1203.3135377774142</v>
      </c>
      <c r="J19" s="30">
        <f>($K$3+F19*12*7.57%)*SUM(Fasering!$D$5:$D$10)</f>
        <v>1576.9832240286496</v>
      </c>
      <c r="K19" s="30">
        <f>($K$3+G19*12*7.57%)*SUM(Fasering!$D$5:$D$11)</f>
        <v>1971.7405573080646</v>
      </c>
      <c r="L19" s="73">
        <f>($K$3+H19*12*7.57%)*SUM(Fasering!$D$5:$D$12)</f>
        <v>2389.3643748400009</v>
      </c>
    </row>
    <row r="20" spans="1:12" x14ac:dyDescent="0.2">
      <c r="A20" s="52">
        <f t="shared" si="2"/>
        <v>10</v>
      </c>
      <c r="B20" s="16">
        <v>29965.82</v>
      </c>
      <c r="C20" s="16">
        <f t="shared" si="0"/>
        <v>30565.136399999999</v>
      </c>
      <c r="D20" s="68">
        <f t="shared" si="1"/>
        <v>2547.0947000000001</v>
      </c>
      <c r="E20" s="69">
        <f>GEW!$D$8+($D20-GEW!$D$8)*SUM(Fasering!$D$5:$D$9)</f>
        <v>2271.6631602266143</v>
      </c>
      <c r="F20" s="70">
        <f>GEW!$D$8+($D20-GEW!$D$8)*SUM(Fasering!$D$5:$D$10)</f>
        <v>2363.542522117818</v>
      </c>
      <c r="G20" s="70">
        <f>GEW!$D$8+($D20-GEW!$D$8)*SUM(Fasering!$D$5:$D$11)</f>
        <v>2455.2153381087969</v>
      </c>
      <c r="H20" s="71">
        <f>GEW!$D$8+($D20-GEW!$D$8)*SUM(Fasering!$D$5:$D$12)</f>
        <v>2547.0947000000001</v>
      </c>
      <c r="I20" s="72">
        <f>($K$3+E20*12*7.57%)*SUM(Fasering!$D$5:$D$9)</f>
        <v>1222.6630188013603</v>
      </c>
      <c r="J20" s="30">
        <f>($K$3+F20*12*7.57%)*SUM(Fasering!$D$5:$D$10)</f>
        <v>1608.053249524527</v>
      </c>
      <c r="K20" s="30">
        <f>($K$3+G20*12*7.57%)*SUM(Fasering!$D$5:$D$11)</f>
        <v>2017.2578721071657</v>
      </c>
      <c r="L20" s="73">
        <f>($K$3+H20*12*7.57%)*SUM(Fasering!$D$5:$D$12)</f>
        <v>2452.1208254800008</v>
      </c>
    </row>
    <row r="21" spans="1:12" x14ac:dyDescent="0.2">
      <c r="A21" s="52">
        <f t="shared" si="2"/>
        <v>11</v>
      </c>
      <c r="B21" s="16">
        <v>29965.82</v>
      </c>
      <c r="C21" s="16">
        <f t="shared" si="0"/>
        <v>30565.136399999999</v>
      </c>
      <c r="D21" s="68">
        <f t="shared" si="1"/>
        <v>2547.0947000000001</v>
      </c>
      <c r="E21" s="69">
        <f>GEW!$D$8+($D21-GEW!$D$8)*SUM(Fasering!$D$5:$D$9)</f>
        <v>2271.6631602266143</v>
      </c>
      <c r="F21" s="70">
        <f>GEW!$D$8+($D21-GEW!$D$8)*SUM(Fasering!$D$5:$D$10)</f>
        <v>2363.542522117818</v>
      </c>
      <c r="G21" s="70">
        <f>GEW!$D$8+($D21-GEW!$D$8)*SUM(Fasering!$D$5:$D$11)</f>
        <v>2455.2153381087969</v>
      </c>
      <c r="H21" s="71">
        <f>GEW!$D$8+($D21-GEW!$D$8)*SUM(Fasering!$D$5:$D$12)</f>
        <v>2547.0947000000001</v>
      </c>
      <c r="I21" s="72">
        <f>($K$3+E21*12*7.57%)*SUM(Fasering!$D$5:$D$9)</f>
        <v>1222.6630188013603</v>
      </c>
      <c r="J21" s="30">
        <f>($K$3+F21*12*7.57%)*SUM(Fasering!$D$5:$D$10)</f>
        <v>1608.053249524527</v>
      </c>
      <c r="K21" s="30">
        <f>($K$3+G21*12*7.57%)*SUM(Fasering!$D$5:$D$11)</f>
        <v>2017.2578721071657</v>
      </c>
      <c r="L21" s="73">
        <f>($K$3+H21*12*7.57%)*SUM(Fasering!$D$5:$D$12)</f>
        <v>2452.1208254800008</v>
      </c>
    </row>
    <row r="22" spans="1:12" x14ac:dyDescent="0.2">
      <c r="A22" s="52">
        <f t="shared" si="2"/>
        <v>12</v>
      </c>
      <c r="B22" s="16">
        <v>31246.02</v>
      </c>
      <c r="C22" s="16">
        <f t="shared" si="0"/>
        <v>31870.940399999999</v>
      </c>
      <c r="D22" s="68">
        <f t="shared" si="1"/>
        <v>2655.9117000000001</v>
      </c>
      <c r="E22" s="69">
        <f>GEW!$D$8+($D22-GEW!$D$8)*SUM(Fasering!$D$5:$D$9)</f>
        <v>2332.0861516764703</v>
      </c>
      <c r="F22" s="70">
        <f>GEW!$D$8+($D22-GEW!$D$8)*SUM(Fasering!$D$5:$D$10)</f>
        <v>2440.1089466276749</v>
      </c>
      <c r="G22" s="70">
        <f>GEW!$D$8+($D22-GEW!$D$8)*SUM(Fasering!$D$5:$D$11)</f>
        <v>2547.8889050487956</v>
      </c>
      <c r="H22" s="71">
        <f>GEW!$D$8+($D22-GEW!$D$8)*SUM(Fasering!$D$5:$D$12)</f>
        <v>2655.9117000000001</v>
      </c>
      <c r="I22" s="72">
        <f>($K$3+E22*12*7.57%)*SUM(Fasering!$D$5:$D$9)</f>
        <v>1253.140903548217</v>
      </c>
      <c r="J22" s="30">
        <f>($K$3+F22*12*7.57%)*SUM(Fasering!$D$5:$D$10)</f>
        <v>1656.992477143777</v>
      </c>
      <c r="K22" s="30">
        <f>($K$3+G22*12*7.57%)*SUM(Fasering!$D$5:$D$11)</f>
        <v>2088.9534112648616</v>
      </c>
      <c r="L22" s="73">
        <f>($K$3+H22*12*7.57%)*SUM(Fasering!$D$5:$D$12)</f>
        <v>2550.9701882800005</v>
      </c>
    </row>
    <row r="23" spans="1:12" x14ac:dyDescent="0.2">
      <c r="A23" s="52">
        <f t="shared" si="2"/>
        <v>13</v>
      </c>
      <c r="B23" s="16">
        <v>31246.02</v>
      </c>
      <c r="C23" s="16">
        <f t="shared" si="0"/>
        <v>31870.940399999999</v>
      </c>
      <c r="D23" s="68">
        <f t="shared" si="1"/>
        <v>2655.9117000000001</v>
      </c>
      <c r="E23" s="69">
        <f>GEW!$D$8+($D23-GEW!$D$8)*SUM(Fasering!$D$5:$D$9)</f>
        <v>2332.0861516764703</v>
      </c>
      <c r="F23" s="70">
        <f>GEW!$D$8+($D23-GEW!$D$8)*SUM(Fasering!$D$5:$D$10)</f>
        <v>2440.1089466276749</v>
      </c>
      <c r="G23" s="70">
        <f>GEW!$D$8+($D23-GEW!$D$8)*SUM(Fasering!$D$5:$D$11)</f>
        <v>2547.8889050487956</v>
      </c>
      <c r="H23" s="71">
        <f>GEW!$D$8+($D23-GEW!$D$8)*SUM(Fasering!$D$5:$D$12)</f>
        <v>2655.9117000000001</v>
      </c>
      <c r="I23" s="72">
        <f>($K$3+E23*12*7.57%)*SUM(Fasering!$D$5:$D$9)</f>
        <v>1253.140903548217</v>
      </c>
      <c r="J23" s="30">
        <f>($K$3+F23*12*7.57%)*SUM(Fasering!$D$5:$D$10)</f>
        <v>1656.992477143777</v>
      </c>
      <c r="K23" s="30">
        <f>($K$3+G23*12*7.57%)*SUM(Fasering!$D$5:$D$11)</f>
        <v>2088.9534112648616</v>
      </c>
      <c r="L23" s="73">
        <f>($K$3+H23*12*7.57%)*SUM(Fasering!$D$5:$D$12)</f>
        <v>2550.9701882800005</v>
      </c>
    </row>
    <row r="24" spans="1:12" x14ac:dyDescent="0.2">
      <c r="A24" s="52">
        <f t="shared" si="2"/>
        <v>14</v>
      </c>
      <c r="B24" s="16">
        <v>32273.3</v>
      </c>
      <c r="C24" s="16">
        <f t="shared" si="0"/>
        <v>32918.766000000003</v>
      </c>
      <c r="D24" s="68">
        <f t="shared" si="1"/>
        <v>2743.2305000000001</v>
      </c>
      <c r="E24" s="69">
        <f>GEW!$D$8+($D24-GEW!$D$8)*SUM(Fasering!$D$5:$D$9)</f>
        <v>2380.5718028689466</v>
      </c>
      <c r="F24" s="70">
        <f>GEW!$D$8+($D24-GEW!$D$8)*SUM(Fasering!$D$5:$D$10)</f>
        <v>2501.5486877388184</v>
      </c>
      <c r="G24" s="70">
        <f>GEW!$D$8+($D24-GEW!$D$8)*SUM(Fasering!$D$5:$D$11)</f>
        <v>2622.2536151301283</v>
      </c>
      <c r="H24" s="71">
        <f>GEW!$D$8+($D24-GEW!$D$8)*SUM(Fasering!$D$5:$D$12)</f>
        <v>2743.2305000000006</v>
      </c>
      <c r="I24" s="72">
        <f>($K$3+E24*12*7.57%)*SUM(Fasering!$D$5:$D$9)</f>
        <v>1277.5974895837985</v>
      </c>
      <c r="J24" s="30">
        <f>($K$3+F24*12*7.57%)*SUM(Fasering!$D$5:$D$10)</f>
        <v>1696.2631299704474</v>
      </c>
      <c r="K24" s="30">
        <f>($K$3+G24*12*7.57%)*SUM(Fasering!$D$5:$D$11)</f>
        <v>2146.4845731660635</v>
      </c>
      <c r="L24" s="73">
        <f>($K$3+H24*12*7.57%)*SUM(Fasering!$D$5:$D$12)</f>
        <v>2630.2905862000011</v>
      </c>
    </row>
    <row r="25" spans="1:12" x14ac:dyDescent="0.2">
      <c r="A25" s="52">
        <f t="shared" si="2"/>
        <v>15</v>
      </c>
      <c r="B25" s="16">
        <v>32273.3</v>
      </c>
      <c r="C25" s="16">
        <f t="shared" si="0"/>
        <v>32918.766000000003</v>
      </c>
      <c r="D25" s="68">
        <f t="shared" si="1"/>
        <v>2743.2305000000001</v>
      </c>
      <c r="E25" s="69">
        <f>GEW!$D$8+($D25-GEW!$D$8)*SUM(Fasering!$D$5:$D$9)</f>
        <v>2380.5718028689466</v>
      </c>
      <c r="F25" s="70">
        <f>GEW!$D$8+($D25-GEW!$D$8)*SUM(Fasering!$D$5:$D$10)</f>
        <v>2501.5486877388184</v>
      </c>
      <c r="G25" s="70">
        <f>GEW!$D$8+($D25-GEW!$D$8)*SUM(Fasering!$D$5:$D$11)</f>
        <v>2622.2536151301283</v>
      </c>
      <c r="H25" s="71">
        <f>GEW!$D$8+($D25-GEW!$D$8)*SUM(Fasering!$D$5:$D$12)</f>
        <v>2743.2305000000006</v>
      </c>
      <c r="I25" s="72">
        <f>($K$3+E25*12*7.57%)*SUM(Fasering!$D$5:$D$9)</f>
        <v>1277.5974895837985</v>
      </c>
      <c r="J25" s="30">
        <f>($K$3+F25*12*7.57%)*SUM(Fasering!$D$5:$D$10)</f>
        <v>1696.2631299704474</v>
      </c>
      <c r="K25" s="30">
        <f>($K$3+G25*12*7.57%)*SUM(Fasering!$D$5:$D$11)</f>
        <v>2146.4845731660635</v>
      </c>
      <c r="L25" s="73">
        <f>($K$3+H25*12*7.57%)*SUM(Fasering!$D$5:$D$12)</f>
        <v>2630.2905862000011</v>
      </c>
    </row>
    <row r="26" spans="1:12" x14ac:dyDescent="0.2">
      <c r="A26" s="52">
        <f t="shared" si="2"/>
        <v>16</v>
      </c>
      <c r="B26" s="16">
        <v>33169.160000000003</v>
      </c>
      <c r="C26" s="16">
        <f t="shared" si="0"/>
        <v>33832.543200000007</v>
      </c>
      <c r="D26" s="68">
        <f t="shared" si="1"/>
        <v>2819.3786</v>
      </c>
      <c r="E26" s="69">
        <f>GEW!$D$8+($D26-GEW!$D$8)*SUM(Fasering!$D$5:$D$9)</f>
        <v>2422.8546814193824</v>
      </c>
      <c r="F26" s="70">
        <f>GEW!$D$8+($D26-GEW!$D$8)*SUM(Fasering!$D$5:$D$10)</f>
        <v>2555.1284386069647</v>
      </c>
      <c r="G26" s="70">
        <f>GEW!$D$8+($D26-GEW!$D$8)*SUM(Fasering!$D$5:$D$11)</f>
        <v>2687.1048428124182</v>
      </c>
      <c r="H26" s="71">
        <f>GEW!$D$8+($D26-GEW!$D$8)*SUM(Fasering!$D$5:$D$12)</f>
        <v>2819.3786</v>
      </c>
      <c r="I26" s="72">
        <f>($K$3+E26*12*7.57%)*SUM(Fasering!$D$5:$D$9)</f>
        <v>1298.9253429108717</v>
      </c>
      <c r="J26" s="30">
        <f>($K$3+F26*12*7.57%)*SUM(Fasering!$D$5:$D$10)</f>
        <v>1730.5098855203471</v>
      </c>
      <c r="K26" s="30">
        <f>($K$3+G26*12*7.57%)*SUM(Fasering!$D$5:$D$11)</f>
        <v>2196.6557696274081</v>
      </c>
      <c r="L26" s="73">
        <f>($K$3+H26*12*7.57%)*SUM(Fasering!$D$5:$D$12)</f>
        <v>2699.4635202400009</v>
      </c>
    </row>
    <row r="27" spans="1:12" x14ac:dyDescent="0.2">
      <c r="A27" s="52">
        <f t="shared" si="2"/>
        <v>17</v>
      </c>
      <c r="B27" s="16">
        <v>33169.160000000003</v>
      </c>
      <c r="C27" s="16">
        <f t="shared" si="0"/>
        <v>33832.543200000007</v>
      </c>
      <c r="D27" s="68">
        <f t="shared" si="1"/>
        <v>2819.3786</v>
      </c>
      <c r="E27" s="69">
        <f>GEW!$D$8+($D27-GEW!$D$8)*SUM(Fasering!$D$5:$D$9)</f>
        <v>2422.8546814193824</v>
      </c>
      <c r="F27" s="70">
        <f>GEW!$D$8+($D27-GEW!$D$8)*SUM(Fasering!$D$5:$D$10)</f>
        <v>2555.1284386069647</v>
      </c>
      <c r="G27" s="70">
        <f>GEW!$D$8+($D27-GEW!$D$8)*SUM(Fasering!$D$5:$D$11)</f>
        <v>2687.1048428124182</v>
      </c>
      <c r="H27" s="71">
        <f>GEW!$D$8+($D27-GEW!$D$8)*SUM(Fasering!$D$5:$D$12)</f>
        <v>2819.3786</v>
      </c>
      <c r="I27" s="72">
        <f>($K$3+E27*12*7.57%)*SUM(Fasering!$D$5:$D$9)</f>
        <v>1298.9253429108717</v>
      </c>
      <c r="J27" s="30">
        <f>($K$3+F27*12*7.57%)*SUM(Fasering!$D$5:$D$10)</f>
        <v>1730.5098855203471</v>
      </c>
      <c r="K27" s="30">
        <f>($K$3+G27*12*7.57%)*SUM(Fasering!$D$5:$D$11)</f>
        <v>2196.6557696274081</v>
      </c>
      <c r="L27" s="73">
        <f>($K$3+H27*12*7.57%)*SUM(Fasering!$D$5:$D$12)</f>
        <v>2699.4635202400009</v>
      </c>
    </row>
    <row r="28" spans="1:12" x14ac:dyDescent="0.2">
      <c r="A28" s="52">
        <f t="shared" si="2"/>
        <v>18</v>
      </c>
      <c r="B28" s="16">
        <v>34449.35</v>
      </c>
      <c r="C28" s="16">
        <f t="shared" si="0"/>
        <v>35138.337</v>
      </c>
      <c r="D28" s="68">
        <f t="shared" si="1"/>
        <v>2928.1947500000001</v>
      </c>
      <c r="E28" s="69">
        <f>GEW!$D$8+($D28-GEW!$D$8)*SUM(Fasering!$D$5:$D$9)</f>
        <v>2483.2772008883649</v>
      </c>
      <c r="F28" s="70">
        <f>GEW!$D$8+($D28-GEW!$D$8)*SUM(Fasering!$D$5:$D$10)</f>
        <v>2631.6942650350802</v>
      </c>
      <c r="G28" s="70">
        <f>GEW!$D$8+($D28-GEW!$D$8)*SUM(Fasering!$D$5:$D$11)</f>
        <v>2779.7776858532848</v>
      </c>
      <c r="H28" s="71">
        <f>GEW!$D$8+($D28-GEW!$D$8)*SUM(Fasering!$D$5:$D$12)</f>
        <v>2928.1947500000006</v>
      </c>
      <c r="I28" s="72">
        <f>($K$3+E28*12*7.57%)*SUM(Fasering!$D$5:$D$9)</f>
        <v>1329.4029895864526</v>
      </c>
      <c r="J28" s="30">
        <f>($K$3+F28*12*7.57%)*SUM(Fasering!$D$5:$D$10)</f>
        <v>1779.4487308616124</v>
      </c>
      <c r="K28" s="30">
        <f>($K$3+G28*12*7.57%)*SUM(Fasering!$D$5:$D$11)</f>
        <v>2268.3507487512102</v>
      </c>
      <c r="L28" s="73">
        <f>($K$3+H28*12*7.57%)*SUM(Fasering!$D$5:$D$12)</f>
        <v>2798.3121109000012</v>
      </c>
    </row>
    <row r="29" spans="1:12" x14ac:dyDescent="0.2">
      <c r="A29" s="52">
        <f t="shared" si="2"/>
        <v>19</v>
      </c>
      <c r="B29" s="16">
        <v>34449.35</v>
      </c>
      <c r="C29" s="16">
        <f t="shared" si="0"/>
        <v>35138.337</v>
      </c>
      <c r="D29" s="68">
        <f t="shared" si="1"/>
        <v>2928.1947500000001</v>
      </c>
      <c r="E29" s="69">
        <f>GEW!$D$8+($D29-GEW!$D$8)*SUM(Fasering!$D$5:$D$9)</f>
        <v>2483.2772008883649</v>
      </c>
      <c r="F29" s="70">
        <f>GEW!$D$8+($D29-GEW!$D$8)*SUM(Fasering!$D$5:$D$10)</f>
        <v>2631.6942650350802</v>
      </c>
      <c r="G29" s="70">
        <f>GEW!$D$8+($D29-GEW!$D$8)*SUM(Fasering!$D$5:$D$11)</f>
        <v>2779.7776858532848</v>
      </c>
      <c r="H29" s="71">
        <f>GEW!$D$8+($D29-GEW!$D$8)*SUM(Fasering!$D$5:$D$12)</f>
        <v>2928.1947500000006</v>
      </c>
      <c r="I29" s="72">
        <f>($K$3+E29*12*7.57%)*SUM(Fasering!$D$5:$D$9)</f>
        <v>1329.4029895864526</v>
      </c>
      <c r="J29" s="30">
        <f>($K$3+F29*12*7.57%)*SUM(Fasering!$D$5:$D$10)</f>
        <v>1779.4487308616124</v>
      </c>
      <c r="K29" s="30">
        <f>($K$3+G29*12*7.57%)*SUM(Fasering!$D$5:$D$11)</f>
        <v>2268.3507487512102</v>
      </c>
      <c r="L29" s="73">
        <f>($K$3+H29*12*7.57%)*SUM(Fasering!$D$5:$D$12)</f>
        <v>2798.3121109000012</v>
      </c>
    </row>
    <row r="30" spans="1:12" x14ac:dyDescent="0.2">
      <c r="A30" s="52">
        <f t="shared" si="2"/>
        <v>20</v>
      </c>
      <c r="B30" s="16">
        <v>35729.589999999997</v>
      </c>
      <c r="C30" s="16">
        <f t="shared" si="0"/>
        <v>36444.181799999998</v>
      </c>
      <c r="D30" s="68">
        <f t="shared" si="1"/>
        <v>3037.0151499999997</v>
      </c>
      <c r="E30" s="69">
        <f>GEW!$D$8+($D30-GEW!$D$8)*SUM(Fasering!$D$5:$D$9)</f>
        <v>2543.7020802617153</v>
      </c>
      <c r="F30" s="70">
        <f>GEW!$D$8+($D30-GEW!$D$8)*SUM(Fasering!$D$5:$D$10)</f>
        <v>2708.2630818719022</v>
      </c>
      <c r="G30" s="70">
        <f>GEW!$D$8+($D30-GEW!$D$8)*SUM(Fasering!$D$5:$D$11)</f>
        <v>2872.4541483898133</v>
      </c>
      <c r="H30" s="71">
        <f>GEW!$D$8+($D30-GEW!$D$8)*SUM(Fasering!$D$5:$D$12)</f>
        <v>3037.0151500000002</v>
      </c>
      <c r="I30" s="72">
        <f>($K$3+E30*12*7.57%)*SUM(Fasering!$D$5:$D$9)</f>
        <v>1359.8818266184132</v>
      </c>
      <c r="J30" s="30">
        <f>($K$3+F30*12*7.57%)*SUM(Fasering!$D$5:$D$10)</f>
        <v>1828.3894875928017</v>
      </c>
      <c r="K30" s="30">
        <f>($K$3+G30*12*7.57%)*SUM(Fasering!$D$5:$D$11)</f>
        <v>2340.0485280444836</v>
      </c>
      <c r="L30" s="73">
        <f>($K$3+H30*12*7.57%)*SUM(Fasering!$D$5:$D$12)</f>
        <v>2897.1645622600013</v>
      </c>
    </row>
    <row r="31" spans="1:12" x14ac:dyDescent="0.2">
      <c r="A31" s="52">
        <f t="shared" si="2"/>
        <v>21</v>
      </c>
      <c r="B31" s="16">
        <v>35729.589999999997</v>
      </c>
      <c r="C31" s="16">
        <f t="shared" si="0"/>
        <v>36444.181799999998</v>
      </c>
      <c r="D31" s="68">
        <f t="shared" si="1"/>
        <v>3037.0151499999997</v>
      </c>
      <c r="E31" s="69">
        <f>GEW!$D$8+($D31-GEW!$D$8)*SUM(Fasering!$D$5:$D$9)</f>
        <v>2543.7020802617153</v>
      </c>
      <c r="F31" s="70">
        <f>GEW!$D$8+($D31-GEW!$D$8)*SUM(Fasering!$D$5:$D$10)</f>
        <v>2708.2630818719022</v>
      </c>
      <c r="G31" s="70">
        <f>GEW!$D$8+($D31-GEW!$D$8)*SUM(Fasering!$D$5:$D$11)</f>
        <v>2872.4541483898133</v>
      </c>
      <c r="H31" s="71">
        <f>GEW!$D$8+($D31-GEW!$D$8)*SUM(Fasering!$D$5:$D$12)</f>
        <v>3037.0151500000002</v>
      </c>
      <c r="I31" s="72">
        <f>($K$3+E31*12*7.57%)*SUM(Fasering!$D$5:$D$9)</f>
        <v>1359.8818266184132</v>
      </c>
      <c r="J31" s="30">
        <f>($K$3+F31*12*7.57%)*SUM(Fasering!$D$5:$D$10)</f>
        <v>1828.3894875928017</v>
      </c>
      <c r="K31" s="30">
        <f>($K$3+G31*12*7.57%)*SUM(Fasering!$D$5:$D$11)</f>
        <v>2340.0485280444836</v>
      </c>
      <c r="L31" s="73">
        <f>($K$3+H31*12*7.57%)*SUM(Fasering!$D$5:$D$12)</f>
        <v>2897.1645622600013</v>
      </c>
    </row>
    <row r="32" spans="1:12" x14ac:dyDescent="0.2">
      <c r="A32" s="52">
        <f t="shared" si="2"/>
        <v>22</v>
      </c>
      <c r="B32" s="16">
        <v>37009.83</v>
      </c>
      <c r="C32" s="16">
        <f t="shared" si="0"/>
        <v>37750.026600000005</v>
      </c>
      <c r="D32" s="68">
        <f t="shared" si="1"/>
        <v>3145.8355500000002</v>
      </c>
      <c r="E32" s="69">
        <f>GEW!$D$8+($D32-GEW!$D$8)*SUM(Fasering!$D$5:$D$9)</f>
        <v>2604.1269596350662</v>
      </c>
      <c r="F32" s="70">
        <f>GEW!$D$8+($D32-GEW!$D$8)*SUM(Fasering!$D$5:$D$10)</f>
        <v>2784.8318987087241</v>
      </c>
      <c r="G32" s="70">
        <f>GEW!$D$8+($D32-GEW!$D$8)*SUM(Fasering!$D$5:$D$11)</f>
        <v>2965.1306109263423</v>
      </c>
      <c r="H32" s="71">
        <f>GEW!$D$8+($D32-GEW!$D$8)*SUM(Fasering!$D$5:$D$12)</f>
        <v>3145.8355500000007</v>
      </c>
      <c r="I32" s="72">
        <f>($K$3+E32*12*7.57%)*SUM(Fasering!$D$5:$D$9)</f>
        <v>1390.3606636503739</v>
      </c>
      <c r="J32" s="30">
        <f>($K$3+F32*12*7.57%)*SUM(Fasering!$D$5:$D$10)</f>
        <v>1877.3302443239916</v>
      </c>
      <c r="K32" s="30">
        <f>($K$3+G32*12*7.57%)*SUM(Fasering!$D$5:$D$11)</f>
        <v>2411.7463073377576</v>
      </c>
      <c r="L32" s="73">
        <f>($K$3+H32*12*7.57%)*SUM(Fasering!$D$5:$D$12)</f>
        <v>2996.0170136200018</v>
      </c>
    </row>
    <row r="33" spans="1:12" x14ac:dyDescent="0.2">
      <c r="A33" s="52">
        <f t="shared" si="2"/>
        <v>23</v>
      </c>
      <c r="B33" s="16">
        <v>38290.04</v>
      </c>
      <c r="C33" s="16">
        <f t="shared" si="0"/>
        <v>39055.840799999998</v>
      </c>
      <c r="D33" s="68">
        <f t="shared" si="1"/>
        <v>3254.6534000000001</v>
      </c>
      <c r="E33" s="69">
        <f>GEW!$D$8+($D33-GEW!$D$8)*SUM(Fasering!$D$5:$D$9)</f>
        <v>2664.5504230657962</v>
      </c>
      <c r="F33" s="70">
        <f>GEW!$D$8+($D33-GEW!$D$8)*SUM(Fasering!$D$5:$D$10)</f>
        <v>2861.3989213003224</v>
      </c>
      <c r="G33" s="70">
        <f>GEW!$D$8+($D33-GEW!$D$8)*SUM(Fasering!$D$5:$D$11)</f>
        <v>3057.8049017654739</v>
      </c>
      <c r="H33" s="71">
        <f>GEW!$D$8+($D33-GEW!$D$8)*SUM(Fasering!$D$5:$D$12)</f>
        <v>3254.6534000000001</v>
      </c>
      <c r="I33" s="72">
        <f>($K$3+E33*12*7.57%)*SUM(Fasering!$D$5:$D$9)</f>
        <v>1420.8387864685071</v>
      </c>
      <c r="J33" s="30">
        <f>($K$3+F33*12*7.57%)*SUM(Fasering!$D$5:$D$10)</f>
        <v>1926.269854221227</v>
      </c>
      <c r="K33" s="30">
        <f>($K$3+G33*12*7.57%)*SUM(Fasering!$D$5:$D$11)</f>
        <v>2483.4424065293483</v>
      </c>
      <c r="L33" s="73">
        <f>($K$3+H33*12*7.57%)*SUM(Fasering!$D$5:$D$12)</f>
        <v>3094.8671485600016</v>
      </c>
    </row>
    <row r="34" spans="1:12" x14ac:dyDescent="0.2">
      <c r="A34" s="52">
        <f t="shared" si="2"/>
        <v>24</v>
      </c>
      <c r="B34" s="16">
        <v>39570.28</v>
      </c>
      <c r="C34" s="16">
        <f t="shared" si="0"/>
        <v>40361.685599999997</v>
      </c>
      <c r="D34" s="68">
        <f t="shared" si="1"/>
        <v>3363.4737999999998</v>
      </c>
      <c r="E34" s="69">
        <f>GEW!$D$8+($D34-GEW!$D$8)*SUM(Fasering!$D$5:$D$9)</f>
        <v>2724.9753024391466</v>
      </c>
      <c r="F34" s="70">
        <f>GEW!$D$8+($D34-GEW!$D$8)*SUM(Fasering!$D$5:$D$10)</f>
        <v>2937.9677381371444</v>
      </c>
      <c r="G34" s="70">
        <f>GEW!$D$8+($D34-GEW!$D$8)*SUM(Fasering!$D$5:$D$11)</f>
        <v>3150.4813643020025</v>
      </c>
      <c r="H34" s="71">
        <f>GEW!$D$8+($D34-GEW!$D$8)*SUM(Fasering!$D$5:$D$12)</f>
        <v>3363.4737999999998</v>
      </c>
      <c r="I34" s="72">
        <f>($K$3+E34*12*7.57%)*SUM(Fasering!$D$5:$D$9)</f>
        <v>1451.3176235004676</v>
      </c>
      <c r="J34" s="30">
        <f>($K$3+F34*12*7.57%)*SUM(Fasering!$D$5:$D$10)</f>
        <v>1975.2106109524163</v>
      </c>
      <c r="K34" s="30">
        <f>($K$3+G34*12*7.57%)*SUM(Fasering!$D$5:$D$11)</f>
        <v>2555.1401858226218</v>
      </c>
      <c r="L34" s="73">
        <f>($K$3+H34*12*7.57%)*SUM(Fasering!$D$5:$D$12)</f>
        <v>3193.7195999200007</v>
      </c>
    </row>
    <row r="35" spans="1:12" x14ac:dyDescent="0.2">
      <c r="A35" s="52">
        <f t="shared" si="2"/>
        <v>25</v>
      </c>
      <c r="B35" s="16">
        <v>39642.07</v>
      </c>
      <c r="C35" s="16">
        <f t="shared" si="0"/>
        <v>40434.911399999997</v>
      </c>
      <c r="D35" s="68">
        <f t="shared" si="1"/>
        <v>3369.5759499999999</v>
      </c>
      <c r="E35" s="69">
        <f>GEW!$D$8+($D35-GEW!$D$8)*SUM(Fasering!$D$5:$D$9)</f>
        <v>2728.3636531313705</v>
      </c>
      <c r="F35" s="70">
        <f>GEW!$D$8+($D35-GEW!$D$8)*SUM(Fasering!$D$5:$D$10)</f>
        <v>2942.2613669572993</v>
      </c>
      <c r="G35" s="70">
        <f>GEW!$D$8+($D35-GEW!$D$8)*SUM(Fasering!$D$5:$D$11)</f>
        <v>3155.6782361740716</v>
      </c>
      <c r="H35" s="71">
        <f>GEW!$D$8+($D35-GEW!$D$8)*SUM(Fasering!$D$5:$D$12)</f>
        <v>3369.5759500000004</v>
      </c>
      <c r="I35" s="72">
        <f>($K$3+E35*12*7.57%)*SUM(Fasering!$D$5:$D$9)</f>
        <v>1453.0267371904979</v>
      </c>
      <c r="J35" s="30">
        <f>($K$3+F35*12*7.57%)*SUM(Fasering!$D$5:$D$10)</f>
        <v>1977.9549846055843</v>
      </c>
      <c r="K35" s="30">
        <f>($K$3+G35*12*7.57%)*SUM(Fasering!$D$5:$D$11)</f>
        <v>2559.1606691503298</v>
      </c>
      <c r="L35" s="73">
        <f>($K$3+H35*12*7.57%)*SUM(Fasering!$D$5:$D$12)</f>
        <v>3199.2627929800014</v>
      </c>
    </row>
    <row r="36" spans="1:12" x14ac:dyDescent="0.2">
      <c r="A36" s="52">
        <f t="shared" si="2"/>
        <v>26</v>
      </c>
      <c r="B36" s="16">
        <v>39708.6</v>
      </c>
      <c r="C36" s="16">
        <f t="shared" si="0"/>
        <v>40502.771999999997</v>
      </c>
      <c r="D36" s="68">
        <f t="shared" si="1"/>
        <v>3375.2309999999998</v>
      </c>
      <c r="E36" s="69">
        <f>GEW!$D$8+($D36-GEW!$D$8)*SUM(Fasering!$D$5:$D$9)</f>
        <v>2731.5037418840334</v>
      </c>
      <c r="F36" s="70">
        <f>GEW!$D$8+($D36-GEW!$D$8)*SUM(Fasering!$D$5:$D$10)</f>
        <v>2946.2404047815776</v>
      </c>
      <c r="G36" s="70">
        <f>GEW!$D$8+($D36-GEW!$D$8)*SUM(Fasering!$D$5:$D$11)</f>
        <v>3160.494337102456</v>
      </c>
      <c r="H36" s="71">
        <f>GEW!$D$8+($D36-GEW!$D$8)*SUM(Fasering!$D$5:$D$12)</f>
        <v>3375.2309999999998</v>
      </c>
      <c r="I36" s="72">
        <f>($K$3+E36*12*7.57%)*SUM(Fasering!$D$5:$D$9)</f>
        <v>1454.6106253893797</v>
      </c>
      <c r="J36" s="30">
        <f>($K$3+F36*12*7.57%)*SUM(Fasering!$D$5:$D$10)</f>
        <v>1980.4982800387268</v>
      </c>
      <c r="K36" s="30">
        <f>($K$3+G36*12*7.57%)*SUM(Fasering!$D$5:$D$11)</f>
        <v>2562.8865746495962</v>
      </c>
      <c r="L36" s="73">
        <f>($K$3+H36*12*7.57%)*SUM(Fasering!$D$5:$D$12)</f>
        <v>3204.3998404000008</v>
      </c>
    </row>
    <row r="37" spans="1:12" x14ac:dyDescent="0.2">
      <c r="A37" s="52">
        <f t="shared" si="2"/>
        <v>27</v>
      </c>
      <c r="B37" s="16">
        <v>39770.230000000003</v>
      </c>
      <c r="C37" s="16">
        <f t="shared" si="0"/>
        <v>40565.634600000005</v>
      </c>
      <c r="D37" s="68">
        <f t="shared" si="1"/>
        <v>3380.4695500000003</v>
      </c>
      <c r="E37" s="69">
        <f>GEW!$D$8+($D37-GEW!$D$8)*SUM(Fasering!$D$5:$D$9)</f>
        <v>2734.4125600085881</v>
      </c>
      <c r="F37" s="70">
        <f>GEW!$D$8+($D37-GEW!$D$8)*SUM(Fasering!$D$5:$D$10)</f>
        <v>2949.9263825526623</v>
      </c>
      <c r="G37" s="70">
        <f>GEW!$D$8+($D37-GEW!$D$8)*SUM(Fasering!$D$5:$D$11)</f>
        <v>3164.9557274559265</v>
      </c>
      <c r="H37" s="71">
        <f>GEW!$D$8+($D37-GEW!$D$8)*SUM(Fasering!$D$5:$D$12)</f>
        <v>3380.4695500000007</v>
      </c>
      <c r="I37" s="72">
        <f>($K$3+E37*12*7.57%)*SUM(Fasering!$D$5:$D$9)</f>
        <v>1456.077858663047</v>
      </c>
      <c r="J37" s="30">
        <f>($K$3+F37*12*7.57%)*SUM(Fasering!$D$5:$D$10)</f>
        <v>1982.8542592592976</v>
      </c>
      <c r="K37" s="30">
        <f>($K$3+G37*12*7.57%)*SUM(Fasering!$D$5:$D$11)</f>
        <v>2566.3380635406206</v>
      </c>
      <c r="L37" s="73">
        <f>($K$3+H37*12*7.57%)*SUM(Fasering!$D$5:$D$12)</f>
        <v>3209.1585392200018</v>
      </c>
    </row>
    <row r="38" spans="1:12" x14ac:dyDescent="0.2">
      <c r="A38" s="52">
        <f t="shared" si="2"/>
        <v>28</v>
      </c>
      <c r="B38" s="16">
        <v>39827.33</v>
      </c>
      <c r="C38" s="16">
        <f t="shared" si="0"/>
        <v>40623.876600000003</v>
      </c>
      <c r="D38" s="68">
        <f t="shared" si="1"/>
        <v>3385.32305</v>
      </c>
      <c r="E38" s="69">
        <f>GEW!$D$8+($D38-GEW!$D$8)*SUM(Fasering!$D$5:$D$9)</f>
        <v>2737.1075707973605</v>
      </c>
      <c r="F38" s="70">
        <f>GEW!$D$8+($D38-GEW!$D$8)*SUM(Fasering!$D$5:$D$10)</f>
        <v>2953.3414292949783</v>
      </c>
      <c r="G38" s="70">
        <f>GEW!$D$8+($D38-GEW!$D$8)*SUM(Fasering!$D$5:$D$11)</f>
        <v>3169.0891915023831</v>
      </c>
      <c r="H38" s="71">
        <f>GEW!$D$8+($D38-GEW!$D$8)*SUM(Fasering!$D$5:$D$12)</f>
        <v>3385.32305</v>
      </c>
      <c r="I38" s="72">
        <f>($K$3+E38*12*7.57%)*SUM(Fasering!$D$5:$D$9)</f>
        <v>1457.4372456487094</v>
      </c>
      <c r="J38" s="30">
        <f>($K$3+F38*12*7.57%)*SUM(Fasering!$D$5:$D$10)</f>
        <v>1985.0370665527355</v>
      </c>
      <c r="K38" s="30">
        <f>($K$3+G38*12*7.57%)*SUM(Fasering!$D$5:$D$11)</f>
        <v>2569.5358570774933</v>
      </c>
      <c r="L38" s="73">
        <f>($K$3+H38*12*7.57%)*SUM(Fasering!$D$5:$D$12)</f>
        <v>3213.5674586200016</v>
      </c>
    </row>
    <row r="39" spans="1:12" x14ac:dyDescent="0.2">
      <c r="A39" s="52">
        <f t="shared" si="2"/>
        <v>29</v>
      </c>
      <c r="B39" s="16">
        <v>39880.199999999997</v>
      </c>
      <c r="C39" s="16">
        <f t="shared" si="0"/>
        <v>40677.803999999996</v>
      </c>
      <c r="D39" s="68">
        <f t="shared" si="1"/>
        <v>3389.817</v>
      </c>
      <c r="E39" s="69">
        <f>GEW!$D$8+($D39-GEW!$D$8)*SUM(Fasering!$D$5:$D$9)</f>
        <v>2739.6029336765623</v>
      </c>
      <c r="F39" s="70">
        <f>GEW!$D$8+($D39-GEW!$D$8)*SUM(Fasering!$D$5:$D$10)</f>
        <v>2956.5034874607618</v>
      </c>
      <c r="G39" s="70">
        <f>GEW!$D$8+($D39-GEW!$D$8)*SUM(Fasering!$D$5:$D$11)</f>
        <v>3172.9164462158005</v>
      </c>
      <c r="H39" s="71">
        <f>GEW!$D$8+($D39-GEW!$D$8)*SUM(Fasering!$D$5:$D$12)</f>
        <v>3389.817</v>
      </c>
      <c r="I39" s="72">
        <f>($K$3+E39*12*7.57%)*SUM(Fasering!$D$5:$D$9)</f>
        <v>1458.6959284846466</v>
      </c>
      <c r="J39" s="30">
        <f>($K$3+F39*12*7.57%)*SUM(Fasering!$D$5:$D$10)</f>
        <v>1987.0581702585855</v>
      </c>
      <c r="K39" s="30">
        <f>($K$3+G39*12*7.57%)*SUM(Fasering!$D$5:$D$11)</f>
        <v>2572.4967562770453</v>
      </c>
      <c r="L39" s="73">
        <f>($K$3+H39*12*7.57%)*SUM(Fasering!$D$5:$D$12)</f>
        <v>3217.6497628000016</v>
      </c>
    </row>
    <row r="40" spans="1:12" x14ac:dyDescent="0.2">
      <c r="A40" s="52">
        <f t="shared" si="2"/>
        <v>30</v>
      </c>
      <c r="B40" s="16">
        <v>39929.21</v>
      </c>
      <c r="C40" s="16">
        <f t="shared" si="0"/>
        <v>40727.794199999997</v>
      </c>
      <c r="D40" s="68">
        <f t="shared" si="1"/>
        <v>3393.9828499999999</v>
      </c>
      <c r="E40" s="69">
        <f>GEW!$D$8+($D40-GEW!$D$8)*SUM(Fasering!$D$5:$D$9)</f>
        <v>2741.916111938519</v>
      </c>
      <c r="F40" s="70">
        <f>GEW!$D$8+($D40-GEW!$D$8)*SUM(Fasering!$D$5:$D$10)</f>
        <v>2959.4346860744376</v>
      </c>
      <c r="G40" s="70">
        <f>GEW!$D$8+($D40-GEW!$D$8)*SUM(Fasering!$D$5:$D$11)</f>
        <v>3176.4642758640816</v>
      </c>
      <c r="H40" s="71">
        <f>GEW!$D$8+($D40-GEW!$D$8)*SUM(Fasering!$D$5:$D$12)</f>
        <v>3393.9828500000003</v>
      </c>
      <c r="I40" s="72">
        <f>($K$3+E40*12*7.57%)*SUM(Fasering!$D$5:$D$9)</f>
        <v>1459.8627158080672</v>
      </c>
      <c r="J40" s="30">
        <f>($K$3+F40*12*7.57%)*SUM(Fasering!$D$5:$D$10)</f>
        <v>1988.931714662288</v>
      </c>
      <c r="K40" s="30">
        <f>($K$3+G40*12*7.57%)*SUM(Fasering!$D$5:$D$11)</f>
        <v>2575.2414823933696</v>
      </c>
      <c r="L40" s="73">
        <f>($K$3+H40*12*7.57%)*SUM(Fasering!$D$5:$D$12)</f>
        <v>3221.4340209400016</v>
      </c>
    </row>
    <row r="41" spans="1:12" x14ac:dyDescent="0.2">
      <c r="A41" s="52">
        <f t="shared" si="2"/>
        <v>31</v>
      </c>
      <c r="B41" s="16">
        <v>39974.58</v>
      </c>
      <c r="C41" s="16">
        <f t="shared" si="0"/>
        <v>40774.071600000003</v>
      </c>
      <c r="D41" s="68">
        <f t="shared" si="1"/>
        <v>3397.8393000000001</v>
      </c>
      <c r="E41" s="69">
        <f>GEW!$D$8+($D41-GEW!$D$8)*SUM(Fasering!$D$5:$D$9)</f>
        <v>2744.0574891624528</v>
      </c>
      <c r="F41" s="70">
        <f>GEW!$D$8+($D41-GEW!$D$8)*SUM(Fasering!$D$5:$D$10)</f>
        <v>2962.1481829343129</v>
      </c>
      <c r="G41" s="70">
        <f>GEW!$D$8+($D41-GEW!$D$8)*SUM(Fasering!$D$5:$D$11)</f>
        <v>3179.7486062281405</v>
      </c>
      <c r="H41" s="71">
        <f>GEW!$D$8+($D41-GEW!$D$8)*SUM(Fasering!$D$5:$D$12)</f>
        <v>3397.8393000000005</v>
      </c>
      <c r="I41" s="72">
        <f>($K$3+E41*12*7.57%)*SUM(Fasering!$D$5:$D$9)</f>
        <v>1460.9428451870433</v>
      </c>
      <c r="J41" s="30">
        <f>($K$3+F41*12*7.57%)*SUM(Fasering!$D$5:$D$10)</f>
        <v>1990.666109879508</v>
      </c>
      <c r="K41" s="30">
        <f>($K$3+G41*12*7.57%)*SUM(Fasering!$D$5:$D$11)</f>
        <v>2577.782356172143</v>
      </c>
      <c r="L41" s="73">
        <f>($K$3+H41*12*7.57%)*SUM(Fasering!$D$5:$D$12)</f>
        <v>3224.9372201200022</v>
      </c>
    </row>
    <row r="42" spans="1:12" x14ac:dyDescent="0.2">
      <c r="A42" s="52">
        <f t="shared" si="2"/>
        <v>32</v>
      </c>
      <c r="B42" s="16">
        <v>40016.589999999997</v>
      </c>
      <c r="C42" s="16">
        <f t="shared" si="0"/>
        <v>40816.921799999996</v>
      </c>
      <c r="D42" s="68">
        <f t="shared" si="1"/>
        <v>3401.4101499999997</v>
      </c>
      <c r="E42" s="69">
        <f>GEW!$D$8+($D42-GEW!$D$8)*SUM(Fasering!$D$5:$D$9)</f>
        <v>2746.0402808128265</v>
      </c>
      <c r="F42" s="70">
        <f>GEW!$D$8+($D42-GEW!$D$8)*SUM(Fasering!$D$5:$D$10)</f>
        <v>2964.660724329141</v>
      </c>
      <c r="G42" s="70">
        <f>GEW!$D$8+($D42-GEW!$D$8)*SUM(Fasering!$D$5:$D$11)</f>
        <v>3182.7897064836857</v>
      </c>
      <c r="H42" s="71">
        <f>GEW!$D$8+($D42-GEW!$D$8)*SUM(Fasering!$D$5:$D$12)</f>
        <v>3401.4101499999997</v>
      </c>
      <c r="I42" s="72">
        <f>($K$3+E42*12*7.57%)*SUM(Fasering!$D$5:$D$9)</f>
        <v>1461.9429826173005</v>
      </c>
      <c r="J42" s="30">
        <f>($K$3+F42*12*7.57%)*SUM(Fasering!$D$5:$D$10)</f>
        <v>1992.2720596938223</v>
      </c>
      <c r="K42" s="30">
        <f>($K$3+G42*12*7.57%)*SUM(Fasering!$D$5:$D$11)</f>
        <v>2580.1350585624059</v>
      </c>
      <c r="L42" s="73">
        <f>($K$3+H42*12*7.57%)*SUM(Fasering!$D$5:$D$12)</f>
        <v>3228.180980260001</v>
      </c>
    </row>
    <row r="43" spans="1:12" x14ac:dyDescent="0.2">
      <c r="A43" s="52">
        <f t="shared" si="2"/>
        <v>33</v>
      </c>
      <c r="B43" s="16">
        <v>40055.49</v>
      </c>
      <c r="C43" s="16">
        <f t="shared" si="0"/>
        <v>40856.599799999996</v>
      </c>
      <c r="D43" s="68">
        <f t="shared" si="1"/>
        <v>3404.7166499999998</v>
      </c>
      <c r="E43" s="69">
        <f>GEW!$D$8+($D43-GEW!$D$8)*SUM(Fasering!$D$5:$D$9)</f>
        <v>2747.8762864114824</v>
      </c>
      <c r="F43" s="70">
        <f>GEW!$D$8+($D43-GEW!$D$8)*SUM(Fasering!$D$5:$D$10)</f>
        <v>2966.9872623024526</v>
      </c>
      <c r="G43" s="70">
        <f>GEW!$D$8+($D43-GEW!$D$8)*SUM(Fasering!$D$5:$D$11)</f>
        <v>3185.6056741090301</v>
      </c>
      <c r="H43" s="71">
        <f>GEW!$D$8+($D43-GEW!$D$8)*SUM(Fasering!$D$5:$D$12)</f>
        <v>3404.7166500000003</v>
      </c>
      <c r="I43" s="72">
        <f>($K$3+E43*12*7.57%)*SUM(Fasering!$D$5:$D$9)</f>
        <v>1462.8690798807379</v>
      </c>
      <c r="J43" s="30">
        <f>($K$3+F43*12*7.57%)*SUM(Fasering!$D$5:$D$10)</f>
        <v>1993.7591210548508</v>
      </c>
      <c r="K43" s="30">
        <f>($K$3+G43*12*7.57%)*SUM(Fasering!$D$5:$D$11)</f>
        <v>2582.3135904115188</v>
      </c>
      <c r="L43" s="73">
        <f>($K$3+H43*12*7.57%)*SUM(Fasering!$D$5:$D$12)</f>
        <v>3231.1846048600014</v>
      </c>
    </row>
    <row r="44" spans="1:12" x14ac:dyDescent="0.2">
      <c r="A44" s="52">
        <f t="shared" si="2"/>
        <v>34</v>
      </c>
      <c r="B44" s="16">
        <v>40091.53</v>
      </c>
      <c r="C44" s="16">
        <f t="shared" si="0"/>
        <v>40893.3606</v>
      </c>
      <c r="D44" s="68">
        <f t="shared" si="1"/>
        <v>3407.7800499999998</v>
      </c>
      <c r="E44" s="69">
        <f>GEW!$D$8+($D44-GEW!$D$8)*SUM(Fasering!$D$5:$D$9)</f>
        <v>2749.577305480263</v>
      </c>
      <c r="F44" s="70">
        <f>GEW!$D$8+($D44-GEW!$D$8)*SUM(Fasering!$D$5:$D$10)</f>
        <v>2969.1427488977779</v>
      </c>
      <c r="G44" s="70">
        <f>GEW!$D$8+($D44-GEW!$D$8)*SUM(Fasering!$D$5:$D$11)</f>
        <v>3188.2146065824854</v>
      </c>
      <c r="H44" s="71">
        <f>GEW!$D$8+($D44-GEW!$D$8)*SUM(Fasering!$D$5:$D$12)</f>
        <v>3407.7800500000003</v>
      </c>
      <c r="I44" s="72">
        <f>($K$3+E44*12*7.57%)*SUM(Fasering!$D$5:$D$9)</f>
        <v>1463.7270887592545</v>
      </c>
      <c r="J44" s="30">
        <f>($K$3+F44*12*7.57%)*SUM(Fasering!$D$5:$D$10)</f>
        <v>1995.1368509122146</v>
      </c>
      <c r="K44" s="30">
        <f>($K$3+G44*12*7.57%)*SUM(Fasering!$D$5:$D$11)</f>
        <v>2584.3319525668408</v>
      </c>
      <c r="L44" s="73">
        <f>($K$3+H44*12*7.57%)*SUM(Fasering!$D$5:$D$12)</f>
        <v>3233.9673974200014</v>
      </c>
    </row>
    <row r="45" spans="1:12" x14ac:dyDescent="0.2">
      <c r="A45" s="52">
        <f t="shared" si="2"/>
        <v>35</v>
      </c>
      <c r="B45" s="16">
        <v>40124.870000000003</v>
      </c>
      <c r="C45" s="16">
        <f t="shared" si="0"/>
        <v>40927.367400000003</v>
      </c>
      <c r="D45" s="68">
        <f t="shared" si="1"/>
        <v>3410.6139499999999</v>
      </c>
      <c r="E45" s="69">
        <f>GEW!$D$8+($D45-GEW!$D$8)*SUM(Fasering!$D$5:$D$9)</f>
        <v>2751.1508897131471</v>
      </c>
      <c r="F45" s="70">
        <f>GEW!$D$8+($D45-GEW!$D$8)*SUM(Fasering!$D$5:$D$10)</f>
        <v>2971.1367534229757</v>
      </c>
      <c r="G45" s="70">
        <f>GEW!$D$8+($D45-GEW!$D$8)*SUM(Fasering!$D$5:$D$11)</f>
        <v>3190.6280862901713</v>
      </c>
      <c r="H45" s="71">
        <f>GEW!$D$8+($D45-GEW!$D$8)*SUM(Fasering!$D$5:$D$12)</f>
        <v>3410.6139499999999</v>
      </c>
      <c r="I45" s="72">
        <f>($K$3+E45*12*7.57%)*SUM(Fasering!$D$5:$D$9)</f>
        <v>1464.520818393265</v>
      </c>
      <c r="J45" s="30">
        <f>($K$3+F45*12*7.57%)*SUM(Fasering!$D$5:$D$10)</f>
        <v>1996.4113657136722</v>
      </c>
      <c r="K45" s="30">
        <f>($K$3+G45*12*7.57%)*SUM(Fasering!$D$5:$D$11)</f>
        <v>2586.1991055706821</v>
      </c>
      <c r="L45" s="73">
        <f>($K$3+H45*12*7.57%)*SUM(Fasering!$D$5:$D$12)</f>
        <v>3236.5417121800015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34</v>
      </c>
      <c r="B1" s="1" t="s">
        <v>35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25061.73</v>
      </c>
      <c r="C10" s="16">
        <f t="shared" ref="C10:C45" si="0">B10*$D$3</f>
        <v>25562.964599999999</v>
      </c>
      <c r="D10" s="68">
        <f t="shared" ref="D10:D45" si="1">B10/12*$D$3</f>
        <v>2130.2470499999999</v>
      </c>
      <c r="E10" s="69">
        <f>GEW!$D$8+($D10-GEW!$D$8)*SUM(Fasering!$D$5:$D$9)</f>
        <v>2040.1994919409369</v>
      </c>
      <c r="F10" s="70">
        <f>GEW!$D$8+($D10-GEW!$D$8)*SUM(Fasering!$D$5:$D$10)</f>
        <v>2070.2378534921772</v>
      </c>
      <c r="G10" s="70">
        <f>GEW!$D$8+($D10-GEW!$D$8)*SUM(Fasering!$D$5:$D$11)</f>
        <v>2100.2086884487594</v>
      </c>
      <c r="H10" s="71">
        <f>GEW!$D$8+($D10-GEW!$D$8)*SUM(Fasering!$D$5:$D$12)</f>
        <v>2130.2470499999999</v>
      </c>
      <c r="I10" s="72">
        <f>($K$3+E10*12*7.57%)*SUM(Fasering!$D$5:$D$9)</f>
        <v>1105.9107224350005</v>
      </c>
      <c r="J10" s="30">
        <f>($K$3+F10*12*7.57%)*SUM(Fasering!$D$5:$D$10)</f>
        <v>1420.5806852569985</v>
      </c>
      <c r="K10" s="30">
        <f>($K$3+G10*12*7.57%)*SUM(Fasering!$D$5:$D$11)</f>
        <v>1742.6122100013483</v>
      </c>
      <c r="L10" s="73">
        <f>($K$3+H10*12*7.57%)*SUM(Fasering!$D$5:$D$12)</f>
        <v>2073.4564202200004</v>
      </c>
    </row>
    <row r="11" spans="1:12" x14ac:dyDescent="0.2">
      <c r="A11" s="52">
        <f t="shared" ref="A11:A45" si="2">+A10+1</f>
        <v>1</v>
      </c>
      <c r="B11" s="16">
        <v>26037.58</v>
      </c>
      <c r="C11" s="16">
        <f t="shared" si="0"/>
        <v>26558.331600000001</v>
      </c>
      <c r="D11" s="68">
        <f t="shared" si="1"/>
        <v>2213.1943000000006</v>
      </c>
      <c r="E11" s="69">
        <f>GEW!$D$8+($D11-GEW!$D$8)*SUM(Fasering!$D$5:$D$9)</f>
        <v>2086.2577455000232</v>
      </c>
      <c r="F11" s="70">
        <f>GEW!$D$8+($D11-GEW!$D$8)*SUM(Fasering!$D$5:$D$10)</f>
        <v>2128.6016602082723</v>
      </c>
      <c r="G11" s="70">
        <f>GEW!$D$8+($D11-GEW!$D$8)*SUM(Fasering!$D$5:$D$11)</f>
        <v>2170.850385291752</v>
      </c>
      <c r="H11" s="71">
        <f>GEW!$D$8+($D11-GEW!$D$8)*SUM(Fasering!$D$5:$D$12)</f>
        <v>2213.1943000000006</v>
      </c>
      <c r="I11" s="72">
        <f>($K$3+E11*12*7.57%)*SUM(Fasering!$D$5:$D$9)</f>
        <v>1129.1429078983817</v>
      </c>
      <c r="J11" s="30">
        <f>($K$3+F11*12*7.57%)*SUM(Fasering!$D$5:$D$10)</f>
        <v>1457.8852824076359</v>
      </c>
      <c r="K11" s="30">
        <f>($K$3+G11*12*7.57%)*SUM(Fasering!$D$5:$D$11)</f>
        <v>1797.263117583788</v>
      </c>
      <c r="L11" s="73">
        <f>($K$3+H11*12*7.57%)*SUM(Fasering!$D$5:$D$12)</f>
        <v>2148.8057021200011</v>
      </c>
    </row>
    <row r="12" spans="1:12" x14ac:dyDescent="0.2">
      <c r="A12" s="52">
        <f t="shared" si="2"/>
        <v>2</v>
      </c>
      <c r="B12" s="16">
        <v>27013.42</v>
      </c>
      <c r="C12" s="16">
        <f t="shared" si="0"/>
        <v>27553.688399999999</v>
      </c>
      <c r="D12" s="68">
        <f t="shared" si="1"/>
        <v>2296.1406999999999</v>
      </c>
      <c r="E12" s="69">
        <f>GEW!$D$8+($D12-GEW!$D$8)*SUM(Fasering!$D$5:$D$9)</f>
        <v>2132.3155270782354</v>
      </c>
      <c r="F12" s="70">
        <f>GEW!$D$8+($D12-GEW!$D$8)*SUM(Fasering!$D$5:$D$10)</f>
        <v>2186.964868842625</v>
      </c>
      <c r="G12" s="70">
        <f>GEW!$D$8+($D12-GEW!$D$8)*SUM(Fasering!$D$5:$D$11)</f>
        <v>2241.4913582356103</v>
      </c>
      <c r="H12" s="71">
        <f>GEW!$D$8+($D12-GEW!$D$8)*SUM(Fasering!$D$5:$D$12)</f>
        <v>2296.1406999999999</v>
      </c>
      <c r="I12" s="72">
        <f>($K$3+E12*12*7.57%)*SUM(Fasering!$D$5:$D$9)</f>
        <v>1152.3748552904867</v>
      </c>
      <c r="J12" s="30">
        <f>($K$3+F12*12*7.57%)*SUM(Fasering!$D$5:$D$10)</f>
        <v>1495.1894972802879</v>
      </c>
      <c r="K12" s="30">
        <f>($K$3+G12*12*7.57%)*SUM(Fasering!$D$5:$D$11)</f>
        <v>1851.9134651323311</v>
      </c>
      <c r="L12" s="73">
        <f>($K$3+H12*12*7.57%)*SUM(Fasering!$D$5:$D$12)</f>
        <v>2224.1542118800007</v>
      </c>
    </row>
    <row r="13" spans="1:12" x14ac:dyDescent="0.2">
      <c r="A13" s="52">
        <f t="shared" si="2"/>
        <v>3</v>
      </c>
      <c r="B13" s="16">
        <v>27989.279999999999</v>
      </c>
      <c r="C13" s="16">
        <f t="shared" si="0"/>
        <v>28549.065599999998</v>
      </c>
      <c r="D13" s="68">
        <f t="shared" si="1"/>
        <v>2379.0888</v>
      </c>
      <c r="E13" s="69">
        <f>GEW!$D$8+($D13-GEW!$D$8)*SUM(Fasering!$D$5:$D$9)</f>
        <v>2178.374252618195</v>
      </c>
      <c r="F13" s="70">
        <f>GEW!$D$8+($D13-GEW!$D$8)*SUM(Fasering!$D$5:$D$10)</f>
        <v>2245.3292736404605</v>
      </c>
      <c r="G13" s="70">
        <f>GEW!$D$8+($D13-GEW!$D$8)*SUM(Fasering!$D$5:$D$11)</f>
        <v>2312.1337789777349</v>
      </c>
      <c r="H13" s="71">
        <f>GEW!$D$8+($D13-GEW!$D$8)*SUM(Fasering!$D$5:$D$12)</f>
        <v>2379.0888</v>
      </c>
      <c r="I13" s="72">
        <f>($K$3+E13*12*7.57%)*SUM(Fasering!$D$5:$D$9)</f>
        <v>1175.6072788251433</v>
      </c>
      <c r="J13" s="30">
        <f>($K$3+F13*12*7.57%)*SUM(Fasering!$D$5:$D$10)</f>
        <v>1532.4944767089096</v>
      </c>
      <c r="K13" s="30">
        <f>($K$3+G13*12*7.57%)*SUM(Fasering!$D$5:$D$11)</f>
        <v>1906.5649327486647</v>
      </c>
      <c r="L13" s="73">
        <f>($K$3+H13*12*7.57%)*SUM(Fasering!$D$5:$D$12)</f>
        <v>2299.5042659200008</v>
      </c>
    </row>
    <row r="14" spans="1:12" x14ac:dyDescent="0.2">
      <c r="A14" s="52">
        <f t="shared" si="2"/>
        <v>4</v>
      </c>
      <c r="B14" s="16">
        <v>28965.119999999999</v>
      </c>
      <c r="C14" s="16">
        <f t="shared" si="0"/>
        <v>29544.422399999999</v>
      </c>
      <c r="D14" s="68">
        <f t="shared" si="1"/>
        <v>2462.0351999999998</v>
      </c>
      <c r="E14" s="69">
        <f>GEW!$D$8+($D14-GEW!$D$8)*SUM(Fasering!$D$5:$D$9)</f>
        <v>2224.4320341964076</v>
      </c>
      <c r="F14" s="70">
        <f>GEW!$D$8+($D14-GEW!$D$8)*SUM(Fasering!$D$5:$D$10)</f>
        <v>2303.6924822748133</v>
      </c>
      <c r="G14" s="70">
        <f>GEW!$D$8+($D14-GEW!$D$8)*SUM(Fasering!$D$5:$D$11)</f>
        <v>2382.7747519215936</v>
      </c>
      <c r="H14" s="71">
        <f>GEW!$D$8+($D14-GEW!$D$8)*SUM(Fasering!$D$5:$D$12)</f>
        <v>2462.0351999999998</v>
      </c>
      <c r="I14" s="72">
        <f>($K$3+E14*12*7.57%)*SUM(Fasering!$D$5:$D$9)</f>
        <v>1198.8392262172488</v>
      </c>
      <c r="J14" s="30">
        <f>($K$3+F14*12*7.57%)*SUM(Fasering!$D$5:$D$10)</f>
        <v>1569.7986915815613</v>
      </c>
      <c r="K14" s="30">
        <f>($K$3+G14*12*7.57%)*SUM(Fasering!$D$5:$D$11)</f>
        <v>1961.2152802972087</v>
      </c>
      <c r="L14" s="73">
        <f>($K$3+H14*12*7.57%)*SUM(Fasering!$D$5:$D$12)</f>
        <v>2374.8527756800004</v>
      </c>
    </row>
    <row r="15" spans="1:12" x14ac:dyDescent="0.2">
      <c r="A15" s="52">
        <f t="shared" si="2"/>
        <v>5</v>
      </c>
      <c r="B15" s="16">
        <v>28965.119999999999</v>
      </c>
      <c r="C15" s="16">
        <f t="shared" si="0"/>
        <v>29544.422399999999</v>
      </c>
      <c r="D15" s="68">
        <f t="shared" si="1"/>
        <v>2462.0351999999998</v>
      </c>
      <c r="E15" s="69">
        <f>GEW!$D$8+($D15-GEW!$D$8)*SUM(Fasering!$D$5:$D$9)</f>
        <v>2224.4320341964076</v>
      </c>
      <c r="F15" s="70">
        <f>GEW!$D$8+($D15-GEW!$D$8)*SUM(Fasering!$D$5:$D$10)</f>
        <v>2303.6924822748133</v>
      </c>
      <c r="G15" s="70">
        <f>GEW!$D$8+($D15-GEW!$D$8)*SUM(Fasering!$D$5:$D$11)</f>
        <v>2382.7747519215936</v>
      </c>
      <c r="H15" s="71">
        <f>GEW!$D$8+($D15-GEW!$D$8)*SUM(Fasering!$D$5:$D$12)</f>
        <v>2462.0351999999998</v>
      </c>
      <c r="I15" s="72">
        <f>($K$3+E15*12*7.57%)*SUM(Fasering!$D$5:$D$9)</f>
        <v>1198.8392262172488</v>
      </c>
      <c r="J15" s="30">
        <f>($K$3+F15*12*7.57%)*SUM(Fasering!$D$5:$D$10)</f>
        <v>1569.7986915815613</v>
      </c>
      <c r="K15" s="30">
        <f>($K$3+G15*12*7.57%)*SUM(Fasering!$D$5:$D$11)</f>
        <v>1961.2152802972087</v>
      </c>
      <c r="L15" s="73">
        <f>($K$3+H15*12*7.57%)*SUM(Fasering!$D$5:$D$12)</f>
        <v>2374.8527756800004</v>
      </c>
    </row>
    <row r="16" spans="1:12" x14ac:dyDescent="0.2">
      <c r="A16" s="52">
        <f t="shared" si="2"/>
        <v>6</v>
      </c>
      <c r="B16" s="16">
        <v>29718.63</v>
      </c>
      <c r="C16" s="16">
        <f t="shared" si="0"/>
        <v>30313.0026</v>
      </c>
      <c r="D16" s="68">
        <f t="shared" si="1"/>
        <v>2526.0835500000003</v>
      </c>
      <c r="E16" s="69">
        <f>GEW!$D$8+($D16-GEW!$D$8)*SUM(Fasering!$D$5:$D$9)</f>
        <v>2259.9962650098596</v>
      </c>
      <c r="F16" s="70">
        <f>GEW!$D$8+($D16-GEW!$D$8)*SUM(Fasering!$D$5:$D$10)</f>
        <v>2348.7585395568185</v>
      </c>
      <c r="G16" s="70">
        <f>GEW!$D$8+($D16-GEW!$D$8)*SUM(Fasering!$D$5:$D$11)</f>
        <v>2437.3212754530414</v>
      </c>
      <c r="H16" s="71">
        <f>GEW!$D$8+($D16-GEW!$D$8)*SUM(Fasering!$D$5:$D$12)</f>
        <v>2526.0835500000003</v>
      </c>
      <c r="I16" s="72">
        <f>($K$3+E16*12*7.57%)*SUM(Fasering!$D$5:$D$9)</f>
        <v>1216.7781349312031</v>
      </c>
      <c r="J16" s="30">
        <f>($K$3+F16*12*7.57%)*SUM(Fasering!$D$5:$D$10)</f>
        <v>1598.6037200172605</v>
      </c>
      <c r="K16" s="30">
        <f>($K$3+G16*12*7.57%)*SUM(Fasering!$D$5:$D$11)</f>
        <v>2003.4143942721473</v>
      </c>
      <c r="L16" s="73">
        <f>($K$3+H16*12*7.57%)*SUM(Fasering!$D$5:$D$12)</f>
        <v>2433.0342968200011</v>
      </c>
    </row>
    <row r="17" spans="1:12" x14ac:dyDescent="0.2">
      <c r="A17" s="52">
        <f t="shared" si="2"/>
        <v>7</v>
      </c>
      <c r="B17" s="16">
        <v>29718.63</v>
      </c>
      <c r="C17" s="16">
        <f t="shared" si="0"/>
        <v>30313.0026</v>
      </c>
      <c r="D17" s="68">
        <f t="shared" si="1"/>
        <v>2526.0835500000003</v>
      </c>
      <c r="E17" s="69">
        <f>GEW!$D$8+($D17-GEW!$D$8)*SUM(Fasering!$D$5:$D$9)</f>
        <v>2259.9962650098596</v>
      </c>
      <c r="F17" s="70">
        <f>GEW!$D$8+($D17-GEW!$D$8)*SUM(Fasering!$D$5:$D$10)</f>
        <v>2348.7585395568185</v>
      </c>
      <c r="G17" s="70">
        <f>GEW!$D$8+($D17-GEW!$D$8)*SUM(Fasering!$D$5:$D$11)</f>
        <v>2437.3212754530414</v>
      </c>
      <c r="H17" s="71">
        <f>GEW!$D$8+($D17-GEW!$D$8)*SUM(Fasering!$D$5:$D$12)</f>
        <v>2526.0835500000003</v>
      </c>
      <c r="I17" s="72">
        <f>($K$3+E17*12*7.57%)*SUM(Fasering!$D$5:$D$9)</f>
        <v>1216.7781349312031</v>
      </c>
      <c r="J17" s="30">
        <f>($K$3+F17*12*7.57%)*SUM(Fasering!$D$5:$D$10)</f>
        <v>1598.6037200172605</v>
      </c>
      <c r="K17" s="30">
        <f>($K$3+G17*12*7.57%)*SUM(Fasering!$D$5:$D$11)</f>
        <v>2003.4143942721473</v>
      </c>
      <c r="L17" s="73">
        <f>($K$3+H17*12*7.57%)*SUM(Fasering!$D$5:$D$12)</f>
        <v>2433.0342968200011</v>
      </c>
    </row>
    <row r="18" spans="1:12" x14ac:dyDescent="0.2">
      <c r="A18" s="52">
        <f t="shared" si="2"/>
        <v>8</v>
      </c>
      <c r="B18" s="16">
        <v>31109.49</v>
      </c>
      <c r="C18" s="16">
        <f t="shared" si="0"/>
        <v>31731.679800000002</v>
      </c>
      <c r="D18" s="68">
        <f t="shared" si="1"/>
        <v>2644.30665</v>
      </c>
      <c r="E18" s="69">
        <f>GEW!$D$8+($D18-GEW!$D$8)*SUM(Fasering!$D$5:$D$9)</f>
        <v>2325.642196807974</v>
      </c>
      <c r="F18" s="70">
        <f>GEW!$D$8+($D18-GEW!$D$8)*SUM(Fasering!$D$5:$D$10)</f>
        <v>2431.9433366149187</v>
      </c>
      <c r="G18" s="70">
        <f>GEW!$D$8+($D18-GEW!$D$8)*SUM(Fasering!$D$5:$D$11)</f>
        <v>2538.0055101930557</v>
      </c>
      <c r="H18" s="71">
        <f>GEW!$D$8+($D18-GEW!$D$8)*SUM(Fasering!$D$5:$D$12)</f>
        <v>2644.30665</v>
      </c>
      <c r="I18" s="72">
        <f>($K$3+E18*12*7.57%)*SUM(Fasering!$D$5:$D$9)</f>
        <v>1249.8905164176995</v>
      </c>
      <c r="J18" s="30">
        <f>($K$3+F18*12*7.57%)*SUM(Fasering!$D$5:$D$10)</f>
        <v>1651.7732358167532</v>
      </c>
      <c r="K18" s="30">
        <f>($K$3+G18*12*7.57%)*SUM(Fasering!$D$5:$D$11)</f>
        <v>2081.3072685049801</v>
      </c>
      <c r="L18" s="73">
        <f>($K$3+H18*12*7.57%)*SUM(Fasering!$D$5:$D$12)</f>
        <v>2540.4281608600004</v>
      </c>
    </row>
    <row r="19" spans="1:12" x14ac:dyDescent="0.2">
      <c r="A19" s="52">
        <f t="shared" si="2"/>
        <v>9</v>
      </c>
      <c r="B19" s="16">
        <v>31109.49</v>
      </c>
      <c r="C19" s="16">
        <f t="shared" si="0"/>
        <v>31731.679800000002</v>
      </c>
      <c r="D19" s="68">
        <f t="shared" si="1"/>
        <v>2644.30665</v>
      </c>
      <c r="E19" s="69">
        <f>GEW!$D$8+($D19-GEW!$D$8)*SUM(Fasering!$D$5:$D$9)</f>
        <v>2325.642196807974</v>
      </c>
      <c r="F19" s="70">
        <f>GEW!$D$8+($D19-GEW!$D$8)*SUM(Fasering!$D$5:$D$10)</f>
        <v>2431.9433366149187</v>
      </c>
      <c r="G19" s="70">
        <f>GEW!$D$8+($D19-GEW!$D$8)*SUM(Fasering!$D$5:$D$11)</f>
        <v>2538.0055101930557</v>
      </c>
      <c r="H19" s="71">
        <f>GEW!$D$8+($D19-GEW!$D$8)*SUM(Fasering!$D$5:$D$12)</f>
        <v>2644.30665</v>
      </c>
      <c r="I19" s="72">
        <f>($K$3+E19*12*7.57%)*SUM(Fasering!$D$5:$D$9)</f>
        <v>1249.8905164176995</v>
      </c>
      <c r="J19" s="30">
        <f>($K$3+F19*12*7.57%)*SUM(Fasering!$D$5:$D$10)</f>
        <v>1651.7732358167532</v>
      </c>
      <c r="K19" s="30">
        <f>($K$3+G19*12*7.57%)*SUM(Fasering!$D$5:$D$11)</f>
        <v>2081.3072685049801</v>
      </c>
      <c r="L19" s="73">
        <f>($K$3+H19*12*7.57%)*SUM(Fasering!$D$5:$D$12)</f>
        <v>2540.4281608600004</v>
      </c>
    </row>
    <row r="20" spans="1:12" x14ac:dyDescent="0.2">
      <c r="A20" s="52">
        <f t="shared" si="2"/>
        <v>10</v>
      </c>
      <c r="B20" s="16">
        <v>32273.3</v>
      </c>
      <c r="C20" s="16">
        <f t="shared" si="0"/>
        <v>32918.766000000003</v>
      </c>
      <c r="D20" s="68">
        <f t="shared" si="1"/>
        <v>2743.2305000000001</v>
      </c>
      <c r="E20" s="69">
        <f>GEW!$D$8+($D20-GEW!$D$8)*SUM(Fasering!$D$5:$D$9)</f>
        <v>2380.5718028689466</v>
      </c>
      <c r="F20" s="70">
        <f>GEW!$D$8+($D20-GEW!$D$8)*SUM(Fasering!$D$5:$D$10)</f>
        <v>2501.5486877388184</v>
      </c>
      <c r="G20" s="70">
        <f>GEW!$D$8+($D20-GEW!$D$8)*SUM(Fasering!$D$5:$D$11)</f>
        <v>2622.2536151301283</v>
      </c>
      <c r="H20" s="71">
        <f>GEW!$D$8+($D20-GEW!$D$8)*SUM(Fasering!$D$5:$D$12)</f>
        <v>2743.2305000000006</v>
      </c>
      <c r="I20" s="72">
        <f>($K$3+E20*12*7.57%)*SUM(Fasering!$D$5:$D$9)</f>
        <v>1277.5974895837985</v>
      </c>
      <c r="J20" s="30">
        <f>($K$3+F20*12*7.57%)*SUM(Fasering!$D$5:$D$10)</f>
        <v>1696.2631299704474</v>
      </c>
      <c r="K20" s="30">
        <f>($K$3+G20*12*7.57%)*SUM(Fasering!$D$5:$D$11)</f>
        <v>2146.4845731660635</v>
      </c>
      <c r="L20" s="73">
        <f>($K$3+H20*12*7.57%)*SUM(Fasering!$D$5:$D$12)</f>
        <v>2630.2905862000011</v>
      </c>
    </row>
    <row r="21" spans="1:12" x14ac:dyDescent="0.2">
      <c r="A21" s="52">
        <f t="shared" si="2"/>
        <v>11</v>
      </c>
      <c r="B21" s="16">
        <v>32273.3</v>
      </c>
      <c r="C21" s="16">
        <f t="shared" si="0"/>
        <v>32918.766000000003</v>
      </c>
      <c r="D21" s="68">
        <f t="shared" si="1"/>
        <v>2743.2305000000001</v>
      </c>
      <c r="E21" s="69">
        <f>GEW!$D$8+($D21-GEW!$D$8)*SUM(Fasering!$D$5:$D$9)</f>
        <v>2380.5718028689466</v>
      </c>
      <c r="F21" s="70">
        <f>GEW!$D$8+($D21-GEW!$D$8)*SUM(Fasering!$D$5:$D$10)</f>
        <v>2501.5486877388184</v>
      </c>
      <c r="G21" s="70">
        <f>GEW!$D$8+($D21-GEW!$D$8)*SUM(Fasering!$D$5:$D$11)</f>
        <v>2622.2536151301283</v>
      </c>
      <c r="H21" s="71">
        <f>GEW!$D$8+($D21-GEW!$D$8)*SUM(Fasering!$D$5:$D$12)</f>
        <v>2743.2305000000006</v>
      </c>
      <c r="I21" s="72">
        <f>($K$3+E21*12*7.57%)*SUM(Fasering!$D$5:$D$9)</f>
        <v>1277.5974895837985</v>
      </c>
      <c r="J21" s="30">
        <f>($K$3+F21*12*7.57%)*SUM(Fasering!$D$5:$D$10)</f>
        <v>1696.2631299704474</v>
      </c>
      <c r="K21" s="30">
        <f>($K$3+G21*12*7.57%)*SUM(Fasering!$D$5:$D$11)</f>
        <v>2146.4845731660635</v>
      </c>
      <c r="L21" s="73">
        <f>($K$3+H21*12*7.57%)*SUM(Fasering!$D$5:$D$12)</f>
        <v>2630.2905862000011</v>
      </c>
    </row>
    <row r="22" spans="1:12" x14ac:dyDescent="0.2">
      <c r="A22" s="52">
        <f t="shared" si="2"/>
        <v>12</v>
      </c>
      <c r="B22" s="16">
        <v>33253.879999999997</v>
      </c>
      <c r="C22" s="16">
        <f t="shared" si="0"/>
        <v>33918.957600000002</v>
      </c>
      <c r="D22" s="68">
        <f t="shared" si="1"/>
        <v>2826.5797999999995</v>
      </c>
      <c r="E22" s="69">
        <f>GEW!$D$8+($D22-GEW!$D$8)*SUM(Fasering!$D$5:$D$9)</f>
        <v>2426.8533033812882</v>
      </c>
      <c r="F22" s="70">
        <f>GEW!$D$8+($D22-GEW!$D$8)*SUM(Fasering!$D$5:$D$10)</f>
        <v>2560.1953871185056</v>
      </c>
      <c r="G22" s="70">
        <f>GEW!$D$8+($D22-GEW!$D$8)*SUM(Fasering!$D$5:$D$11)</f>
        <v>2693.2377162627822</v>
      </c>
      <c r="H22" s="71">
        <f>GEW!$D$8+($D22-GEW!$D$8)*SUM(Fasering!$D$5:$D$12)</f>
        <v>2826.5797999999995</v>
      </c>
      <c r="I22" s="72">
        <f>($K$3+E22*12*7.57%)*SUM(Fasering!$D$5:$D$9)</f>
        <v>1300.9422827607027</v>
      </c>
      <c r="J22" s="30">
        <f>($K$3+F22*12*7.57%)*SUM(Fasering!$D$5:$D$10)</f>
        <v>1733.7485446079136</v>
      </c>
      <c r="K22" s="30">
        <f>($K$3+G22*12*7.57%)*SUM(Fasering!$D$5:$D$11)</f>
        <v>2201.4003767805402</v>
      </c>
      <c r="L22" s="73">
        <f>($K$3+H22*12*7.57%)*SUM(Fasering!$D$5:$D$12)</f>
        <v>2706.0050903200004</v>
      </c>
    </row>
    <row r="23" spans="1:12" x14ac:dyDescent="0.2">
      <c r="A23" s="52">
        <f t="shared" si="2"/>
        <v>13</v>
      </c>
      <c r="B23" s="16">
        <v>33253.879999999997</v>
      </c>
      <c r="C23" s="16">
        <f t="shared" si="0"/>
        <v>33918.957600000002</v>
      </c>
      <c r="D23" s="68">
        <f t="shared" si="1"/>
        <v>2826.5797999999995</v>
      </c>
      <c r="E23" s="69">
        <f>GEW!$D$8+($D23-GEW!$D$8)*SUM(Fasering!$D$5:$D$9)</f>
        <v>2426.8533033812882</v>
      </c>
      <c r="F23" s="70">
        <f>GEW!$D$8+($D23-GEW!$D$8)*SUM(Fasering!$D$5:$D$10)</f>
        <v>2560.1953871185056</v>
      </c>
      <c r="G23" s="70">
        <f>GEW!$D$8+($D23-GEW!$D$8)*SUM(Fasering!$D$5:$D$11)</f>
        <v>2693.2377162627822</v>
      </c>
      <c r="H23" s="71">
        <f>GEW!$D$8+($D23-GEW!$D$8)*SUM(Fasering!$D$5:$D$12)</f>
        <v>2826.5797999999995</v>
      </c>
      <c r="I23" s="72">
        <f>($K$3+E23*12*7.57%)*SUM(Fasering!$D$5:$D$9)</f>
        <v>1300.9422827607027</v>
      </c>
      <c r="J23" s="30">
        <f>($K$3+F23*12*7.57%)*SUM(Fasering!$D$5:$D$10)</f>
        <v>1733.7485446079136</v>
      </c>
      <c r="K23" s="30">
        <f>($K$3+G23*12*7.57%)*SUM(Fasering!$D$5:$D$11)</f>
        <v>2201.4003767805402</v>
      </c>
      <c r="L23" s="73">
        <f>($K$3+H23*12*7.57%)*SUM(Fasering!$D$5:$D$12)</f>
        <v>2706.0050903200004</v>
      </c>
    </row>
    <row r="24" spans="1:12" x14ac:dyDescent="0.2">
      <c r="A24" s="52">
        <f t="shared" si="2"/>
        <v>14</v>
      </c>
      <c r="B24" s="16">
        <v>34644.74</v>
      </c>
      <c r="C24" s="16">
        <f t="shared" si="0"/>
        <v>35337.6348</v>
      </c>
      <c r="D24" s="68">
        <f t="shared" si="1"/>
        <v>2944.8028999999997</v>
      </c>
      <c r="E24" s="69">
        <f>GEW!$D$8+($D24-GEW!$D$8)*SUM(Fasering!$D$5:$D$9)</f>
        <v>2492.4992351794031</v>
      </c>
      <c r="F24" s="70">
        <f>GEW!$D$8+($D24-GEW!$D$8)*SUM(Fasering!$D$5:$D$10)</f>
        <v>2643.3801841766058</v>
      </c>
      <c r="G24" s="70">
        <f>GEW!$D$8+($D24-GEW!$D$8)*SUM(Fasering!$D$5:$D$11)</f>
        <v>2793.921951002797</v>
      </c>
      <c r="H24" s="71">
        <f>GEW!$D$8+($D24-GEW!$D$8)*SUM(Fasering!$D$5:$D$12)</f>
        <v>2944.8028999999997</v>
      </c>
      <c r="I24" s="72">
        <f>($K$3+E24*12*7.57%)*SUM(Fasering!$D$5:$D$9)</f>
        <v>1334.0546642471998</v>
      </c>
      <c r="J24" s="30">
        <f>($K$3+F24*12*7.57%)*SUM(Fasering!$D$5:$D$10)</f>
        <v>1786.9180604074063</v>
      </c>
      <c r="K24" s="30">
        <f>($K$3+G24*12*7.57%)*SUM(Fasering!$D$5:$D$11)</f>
        <v>2279.2932510133733</v>
      </c>
      <c r="L24" s="73">
        <f>($K$3+H24*12*7.57%)*SUM(Fasering!$D$5:$D$12)</f>
        <v>2813.3989543600005</v>
      </c>
    </row>
    <row r="25" spans="1:12" x14ac:dyDescent="0.2">
      <c r="A25" s="52">
        <f t="shared" si="2"/>
        <v>15</v>
      </c>
      <c r="B25" s="16">
        <v>34644.74</v>
      </c>
      <c r="C25" s="16">
        <f t="shared" si="0"/>
        <v>35337.6348</v>
      </c>
      <c r="D25" s="68">
        <f t="shared" si="1"/>
        <v>2944.8028999999997</v>
      </c>
      <c r="E25" s="69">
        <f>GEW!$D$8+($D25-GEW!$D$8)*SUM(Fasering!$D$5:$D$9)</f>
        <v>2492.4992351794031</v>
      </c>
      <c r="F25" s="70">
        <f>GEW!$D$8+($D25-GEW!$D$8)*SUM(Fasering!$D$5:$D$10)</f>
        <v>2643.3801841766058</v>
      </c>
      <c r="G25" s="70">
        <f>GEW!$D$8+($D25-GEW!$D$8)*SUM(Fasering!$D$5:$D$11)</f>
        <v>2793.921951002797</v>
      </c>
      <c r="H25" s="71">
        <f>GEW!$D$8+($D25-GEW!$D$8)*SUM(Fasering!$D$5:$D$12)</f>
        <v>2944.8028999999997</v>
      </c>
      <c r="I25" s="72">
        <f>($K$3+E25*12*7.57%)*SUM(Fasering!$D$5:$D$9)</f>
        <v>1334.0546642471998</v>
      </c>
      <c r="J25" s="30">
        <f>($K$3+F25*12*7.57%)*SUM(Fasering!$D$5:$D$10)</f>
        <v>1786.9180604074063</v>
      </c>
      <c r="K25" s="30">
        <f>($K$3+G25*12*7.57%)*SUM(Fasering!$D$5:$D$11)</f>
        <v>2279.2932510133733</v>
      </c>
      <c r="L25" s="73">
        <f>($K$3+H25*12*7.57%)*SUM(Fasering!$D$5:$D$12)</f>
        <v>2813.3989543600005</v>
      </c>
    </row>
    <row r="26" spans="1:12" x14ac:dyDescent="0.2">
      <c r="A26" s="52">
        <f t="shared" si="2"/>
        <v>16</v>
      </c>
      <c r="B26" s="16">
        <v>36035.599999999999</v>
      </c>
      <c r="C26" s="16">
        <f t="shared" si="0"/>
        <v>36756.311999999998</v>
      </c>
      <c r="D26" s="68">
        <f t="shared" si="1"/>
        <v>3063.0260000000003</v>
      </c>
      <c r="E26" s="69">
        <f>GEW!$D$8+($D26-GEW!$D$8)*SUM(Fasering!$D$5:$D$9)</f>
        <v>2558.1451669775183</v>
      </c>
      <c r="F26" s="70">
        <f>GEW!$D$8+($D26-GEW!$D$8)*SUM(Fasering!$D$5:$D$10)</f>
        <v>2726.5649812347065</v>
      </c>
      <c r="G26" s="70">
        <f>GEW!$D$8+($D26-GEW!$D$8)*SUM(Fasering!$D$5:$D$11)</f>
        <v>2894.6061857428126</v>
      </c>
      <c r="H26" s="71">
        <f>GEW!$D$8+($D26-GEW!$D$8)*SUM(Fasering!$D$5:$D$12)</f>
        <v>3063.0260000000007</v>
      </c>
      <c r="I26" s="72">
        <f>($K$3+E26*12*7.57%)*SUM(Fasering!$D$5:$D$9)</f>
        <v>1367.167045733697</v>
      </c>
      <c r="J26" s="30">
        <f>($K$3+F26*12*7.57%)*SUM(Fasering!$D$5:$D$10)</f>
        <v>1840.087576206899</v>
      </c>
      <c r="K26" s="30">
        <f>($K$3+G26*12*7.57%)*SUM(Fasering!$D$5:$D$11)</f>
        <v>2357.1861252462077</v>
      </c>
      <c r="L26" s="73">
        <f>($K$3+H26*12*7.57%)*SUM(Fasering!$D$5:$D$12)</f>
        <v>2920.7928184000011</v>
      </c>
    </row>
    <row r="27" spans="1:12" x14ac:dyDescent="0.2">
      <c r="A27" s="52">
        <f t="shared" si="2"/>
        <v>17</v>
      </c>
      <c r="B27" s="16">
        <v>36035.599999999999</v>
      </c>
      <c r="C27" s="16">
        <f t="shared" si="0"/>
        <v>36756.311999999998</v>
      </c>
      <c r="D27" s="68">
        <f t="shared" si="1"/>
        <v>3063.0260000000003</v>
      </c>
      <c r="E27" s="69">
        <f>GEW!$D$8+($D27-GEW!$D$8)*SUM(Fasering!$D$5:$D$9)</f>
        <v>2558.1451669775183</v>
      </c>
      <c r="F27" s="70">
        <f>GEW!$D$8+($D27-GEW!$D$8)*SUM(Fasering!$D$5:$D$10)</f>
        <v>2726.5649812347065</v>
      </c>
      <c r="G27" s="70">
        <f>GEW!$D$8+($D27-GEW!$D$8)*SUM(Fasering!$D$5:$D$11)</f>
        <v>2894.6061857428126</v>
      </c>
      <c r="H27" s="71">
        <f>GEW!$D$8+($D27-GEW!$D$8)*SUM(Fasering!$D$5:$D$12)</f>
        <v>3063.0260000000007</v>
      </c>
      <c r="I27" s="72">
        <f>($K$3+E27*12*7.57%)*SUM(Fasering!$D$5:$D$9)</f>
        <v>1367.167045733697</v>
      </c>
      <c r="J27" s="30">
        <f>($K$3+F27*12*7.57%)*SUM(Fasering!$D$5:$D$10)</f>
        <v>1840.087576206899</v>
      </c>
      <c r="K27" s="30">
        <f>($K$3+G27*12*7.57%)*SUM(Fasering!$D$5:$D$11)</f>
        <v>2357.1861252462077</v>
      </c>
      <c r="L27" s="73">
        <f>($K$3+H27*12*7.57%)*SUM(Fasering!$D$5:$D$12)</f>
        <v>2920.7928184000011</v>
      </c>
    </row>
    <row r="28" spans="1:12" x14ac:dyDescent="0.2">
      <c r="A28" s="52">
        <f t="shared" si="2"/>
        <v>18</v>
      </c>
      <c r="B28" s="16">
        <v>37426.47</v>
      </c>
      <c r="C28" s="16">
        <f t="shared" si="0"/>
        <v>38174.999400000001</v>
      </c>
      <c r="D28" s="68">
        <f t="shared" si="1"/>
        <v>3181.2499499999999</v>
      </c>
      <c r="E28" s="69">
        <f>GEW!$D$8+($D28-GEW!$D$8)*SUM(Fasering!$D$5:$D$9)</f>
        <v>2623.7915707565066</v>
      </c>
      <c r="F28" s="70">
        <f>GEW!$D$8+($D28-GEW!$D$8)*SUM(Fasering!$D$5:$D$10)</f>
        <v>2809.7503763745472</v>
      </c>
      <c r="G28" s="70">
        <f>GEW!$D$8+($D28-GEW!$D$8)*SUM(Fasering!$D$5:$D$11)</f>
        <v>2995.2911443819594</v>
      </c>
      <c r="H28" s="71">
        <f>GEW!$D$8+($D28-GEW!$D$8)*SUM(Fasering!$D$5:$D$12)</f>
        <v>3181.2499500000004</v>
      </c>
      <c r="I28" s="72">
        <f>($K$3+E28*12*7.57%)*SUM(Fasering!$D$5:$D$9)</f>
        <v>1400.2796652914697</v>
      </c>
      <c r="J28" s="30">
        <f>($K$3+F28*12*7.57%)*SUM(Fasering!$D$5:$D$10)</f>
        <v>1893.257474284376</v>
      </c>
      <c r="K28" s="30">
        <f>($K$3+G28*12*7.57%)*SUM(Fasering!$D$5:$D$11)</f>
        <v>2435.0795595129352</v>
      </c>
      <c r="L28" s="73">
        <f>($K$3+H28*12*7.57%)*SUM(Fasering!$D$5:$D$12)</f>
        <v>3028.1874545800006</v>
      </c>
    </row>
    <row r="29" spans="1:12" x14ac:dyDescent="0.2">
      <c r="A29" s="52">
        <f t="shared" si="2"/>
        <v>19</v>
      </c>
      <c r="B29" s="16">
        <v>37426.47</v>
      </c>
      <c r="C29" s="16">
        <f t="shared" si="0"/>
        <v>38174.999400000001</v>
      </c>
      <c r="D29" s="68">
        <f t="shared" si="1"/>
        <v>3181.2499499999999</v>
      </c>
      <c r="E29" s="69">
        <f>GEW!$D$8+($D29-GEW!$D$8)*SUM(Fasering!$D$5:$D$9)</f>
        <v>2623.7915707565066</v>
      </c>
      <c r="F29" s="70">
        <f>GEW!$D$8+($D29-GEW!$D$8)*SUM(Fasering!$D$5:$D$10)</f>
        <v>2809.7503763745472</v>
      </c>
      <c r="G29" s="70">
        <f>GEW!$D$8+($D29-GEW!$D$8)*SUM(Fasering!$D$5:$D$11)</f>
        <v>2995.2911443819594</v>
      </c>
      <c r="H29" s="71">
        <f>GEW!$D$8+($D29-GEW!$D$8)*SUM(Fasering!$D$5:$D$12)</f>
        <v>3181.2499500000004</v>
      </c>
      <c r="I29" s="72">
        <f>($K$3+E29*12*7.57%)*SUM(Fasering!$D$5:$D$9)</f>
        <v>1400.2796652914697</v>
      </c>
      <c r="J29" s="30">
        <f>($K$3+F29*12*7.57%)*SUM(Fasering!$D$5:$D$10)</f>
        <v>1893.257474284376</v>
      </c>
      <c r="K29" s="30">
        <f>($K$3+G29*12*7.57%)*SUM(Fasering!$D$5:$D$11)</f>
        <v>2435.0795595129352</v>
      </c>
      <c r="L29" s="73">
        <f>($K$3+H29*12*7.57%)*SUM(Fasering!$D$5:$D$12)</f>
        <v>3028.1874545800006</v>
      </c>
    </row>
    <row r="30" spans="1:12" x14ac:dyDescent="0.2">
      <c r="A30" s="52">
        <f t="shared" si="2"/>
        <v>20</v>
      </c>
      <c r="B30" s="16">
        <v>38817.33</v>
      </c>
      <c r="C30" s="16">
        <f t="shared" si="0"/>
        <v>39593.676599999999</v>
      </c>
      <c r="D30" s="68">
        <f t="shared" si="1"/>
        <v>3299.4730500000001</v>
      </c>
      <c r="E30" s="69">
        <f>GEW!$D$8+($D30-GEW!$D$8)*SUM(Fasering!$D$5:$D$9)</f>
        <v>2689.4375025546215</v>
      </c>
      <c r="F30" s="70">
        <f>GEW!$D$8+($D30-GEW!$D$8)*SUM(Fasering!$D$5:$D$10)</f>
        <v>2892.9351734326474</v>
      </c>
      <c r="G30" s="70">
        <f>GEW!$D$8+($D30-GEW!$D$8)*SUM(Fasering!$D$5:$D$11)</f>
        <v>3095.9753791219746</v>
      </c>
      <c r="H30" s="71">
        <f>GEW!$D$8+($D30-GEW!$D$8)*SUM(Fasering!$D$5:$D$12)</f>
        <v>3299.4730500000005</v>
      </c>
      <c r="I30" s="72">
        <f>($K$3+E30*12*7.57%)*SUM(Fasering!$D$5:$D$9)</f>
        <v>1433.3920467779665</v>
      </c>
      <c r="J30" s="30">
        <f>($K$3+F30*12*7.57%)*SUM(Fasering!$D$5:$D$10)</f>
        <v>1946.4269900838688</v>
      </c>
      <c r="K30" s="30">
        <f>($K$3+G30*12*7.57%)*SUM(Fasering!$D$5:$D$11)</f>
        <v>2512.9724337457692</v>
      </c>
      <c r="L30" s="73">
        <f>($K$3+H30*12*7.57%)*SUM(Fasering!$D$5:$D$12)</f>
        <v>3135.5813186200016</v>
      </c>
    </row>
    <row r="31" spans="1:12" x14ac:dyDescent="0.2">
      <c r="A31" s="52">
        <f t="shared" si="2"/>
        <v>21</v>
      </c>
      <c r="B31" s="16">
        <v>38817.33</v>
      </c>
      <c r="C31" s="16">
        <f t="shared" si="0"/>
        <v>39593.676599999999</v>
      </c>
      <c r="D31" s="68">
        <f t="shared" si="1"/>
        <v>3299.4730500000001</v>
      </c>
      <c r="E31" s="69">
        <f>GEW!$D$8+($D31-GEW!$D$8)*SUM(Fasering!$D$5:$D$9)</f>
        <v>2689.4375025546215</v>
      </c>
      <c r="F31" s="70">
        <f>GEW!$D$8+($D31-GEW!$D$8)*SUM(Fasering!$D$5:$D$10)</f>
        <v>2892.9351734326474</v>
      </c>
      <c r="G31" s="70">
        <f>GEW!$D$8+($D31-GEW!$D$8)*SUM(Fasering!$D$5:$D$11)</f>
        <v>3095.9753791219746</v>
      </c>
      <c r="H31" s="71">
        <f>GEW!$D$8+($D31-GEW!$D$8)*SUM(Fasering!$D$5:$D$12)</f>
        <v>3299.4730500000005</v>
      </c>
      <c r="I31" s="72">
        <f>($K$3+E31*12*7.57%)*SUM(Fasering!$D$5:$D$9)</f>
        <v>1433.3920467779665</v>
      </c>
      <c r="J31" s="30">
        <f>($K$3+F31*12*7.57%)*SUM(Fasering!$D$5:$D$10)</f>
        <v>1946.4269900838688</v>
      </c>
      <c r="K31" s="30">
        <f>($K$3+G31*12*7.57%)*SUM(Fasering!$D$5:$D$11)</f>
        <v>2512.9724337457692</v>
      </c>
      <c r="L31" s="73">
        <f>($K$3+H31*12*7.57%)*SUM(Fasering!$D$5:$D$12)</f>
        <v>3135.5813186200016</v>
      </c>
    </row>
    <row r="32" spans="1:12" x14ac:dyDescent="0.2">
      <c r="A32" s="52">
        <f t="shared" si="2"/>
        <v>22</v>
      </c>
      <c r="B32" s="16">
        <v>40208.19</v>
      </c>
      <c r="C32" s="16">
        <f t="shared" si="0"/>
        <v>41012.353800000004</v>
      </c>
      <c r="D32" s="68">
        <f t="shared" si="1"/>
        <v>3417.6961500000002</v>
      </c>
      <c r="E32" s="69">
        <f>GEW!$D$8+($D32-GEW!$D$8)*SUM(Fasering!$D$5:$D$9)</f>
        <v>2755.0834343527367</v>
      </c>
      <c r="F32" s="70">
        <f>GEW!$D$8+($D32-GEW!$D$8)*SUM(Fasering!$D$5:$D$10)</f>
        <v>2976.1199704907476</v>
      </c>
      <c r="G32" s="70">
        <f>GEW!$D$8+($D32-GEW!$D$8)*SUM(Fasering!$D$5:$D$11)</f>
        <v>3196.6596138619893</v>
      </c>
      <c r="H32" s="71">
        <f>GEW!$D$8+($D32-GEW!$D$8)*SUM(Fasering!$D$5:$D$12)</f>
        <v>3417.6961500000007</v>
      </c>
      <c r="I32" s="72">
        <f>($K$3+E32*12*7.57%)*SUM(Fasering!$D$5:$D$9)</f>
        <v>1466.5044282644635</v>
      </c>
      <c r="J32" s="30">
        <f>($K$3+F32*12*7.57%)*SUM(Fasering!$D$5:$D$10)</f>
        <v>1999.5965058833613</v>
      </c>
      <c r="K32" s="30">
        <f>($K$3+G32*12*7.57%)*SUM(Fasering!$D$5:$D$11)</f>
        <v>2590.8653079786022</v>
      </c>
      <c r="L32" s="73">
        <f>($K$3+H32*12*7.57%)*SUM(Fasering!$D$5:$D$12)</f>
        <v>3242.9751826600022</v>
      </c>
    </row>
    <row r="33" spans="1:12" x14ac:dyDescent="0.2">
      <c r="A33" s="52">
        <f t="shared" si="2"/>
        <v>23</v>
      </c>
      <c r="B33" s="16">
        <v>41599.06</v>
      </c>
      <c r="C33" s="16">
        <f t="shared" si="0"/>
        <v>42431.0412</v>
      </c>
      <c r="D33" s="68">
        <f t="shared" si="1"/>
        <v>3535.9200999999998</v>
      </c>
      <c r="E33" s="69">
        <f>GEW!$D$8+($D33-GEW!$D$8)*SUM(Fasering!$D$5:$D$9)</f>
        <v>2820.729838131725</v>
      </c>
      <c r="F33" s="70">
        <f>GEW!$D$8+($D33-GEW!$D$8)*SUM(Fasering!$D$5:$D$10)</f>
        <v>3059.3053656305892</v>
      </c>
      <c r="G33" s="70">
        <f>GEW!$D$8+($D33-GEW!$D$8)*SUM(Fasering!$D$5:$D$11)</f>
        <v>3297.3445725011361</v>
      </c>
      <c r="H33" s="71">
        <f>GEW!$D$8+($D33-GEW!$D$8)*SUM(Fasering!$D$5:$D$12)</f>
        <v>3535.9201000000003</v>
      </c>
      <c r="I33" s="72">
        <f>($K$3+E33*12*7.57%)*SUM(Fasering!$D$5:$D$9)</f>
        <v>1499.6170478222364</v>
      </c>
      <c r="J33" s="30">
        <f>($K$3+F33*12*7.57%)*SUM(Fasering!$D$5:$D$10)</f>
        <v>2052.7664039608389</v>
      </c>
      <c r="K33" s="30">
        <f>($K$3+G33*12*7.57%)*SUM(Fasering!$D$5:$D$11)</f>
        <v>2668.7587422453298</v>
      </c>
      <c r="L33" s="73">
        <f>($K$3+H33*12*7.57%)*SUM(Fasering!$D$5:$D$12)</f>
        <v>3350.3698188400017</v>
      </c>
    </row>
    <row r="34" spans="1:12" x14ac:dyDescent="0.2">
      <c r="A34" s="52">
        <f t="shared" si="2"/>
        <v>24</v>
      </c>
      <c r="B34" s="16">
        <v>42989.919999999998</v>
      </c>
      <c r="C34" s="16">
        <f t="shared" si="0"/>
        <v>43849.718399999998</v>
      </c>
      <c r="D34" s="68">
        <f t="shared" si="1"/>
        <v>3654.1432</v>
      </c>
      <c r="E34" s="69">
        <f>GEW!$D$8+($D34-GEW!$D$8)*SUM(Fasering!$D$5:$D$9)</f>
        <v>2886.3757699298399</v>
      </c>
      <c r="F34" s="70">
        <f>GEW!$D$8+($D34-GEW!$D$8)*SUM(Fasering!$D$5:$D$10)</f>
        <v>3142.4901626886895</v>
      </c>
      <c r="G34" s="70">
        <f>GEW!$D$8+($D34-GEW!$D$8)*SUM(Fasering!$D$5:$D$11)</f>
        <v>3398.0288072411513</v>
      </c>
      <c r="H34" s="71">
        <f>GEW!$D$8+($D34-GEW!$D$8)*SUM(Fasering!$D$5:$D$12)</f>
        <v>3654.1432000000004</v>
      </c>
      <c r="I34" s="72">
        <f>($K$3+E34*12*7.57%)*SUM(Fasering!$D$5:$D$9)</f>
        <v>1532.729429308733</v>
      </c>
      <c r="J34" s="30">
        <f>($K$3+F34*12*7.57%)*SUM(Fasering!$D$5:$D$10)</f>
        <v>2105.9359197603317</v>
      </c>
      <c r="K34" s="30">
        <f>($K$3+G34*12*7.57%)*SUM(Fasering!$D$5:$D$11)</f>
        <v>2746.6516164781638</v>
      </c>
      <c r="L34" s="73">
        <f>($K$3+H34*12*7.57%)*SUM(Fasering!$D$5:$D$12)</f>
        <v>3457.7636828800014</v>
      </c>
    </row>
    <row r="35" spans="1:12" x14ac:dyDescent="0.2">
      <c r="A35" s="52">
        <f t="shared" si="2"/>
        <v>25</v>
      </c>
      <c r="B35" s="16">
        <v>43067.92</v>
      </c>
      <c r="C35" s="16">
        <f t="shared" si="0"/>
        <v>43929.278399999996</v>
      </c>
      <c r="D35" s="68">
        <f t="shared" si="1"/>
        <v>3660.7732000000001</v>
      </c>
      <c r="E35" s="69">
        <f>GEW!$D$8+($D35-GEW!$D$8)*SUM(Fasering!$D$5:$D$9)</f>
        <v>2890.0572207446257</v>
      </c>
      <c r="F35" s="70">
        <f>GEW!$D$8+($D35-GEW!$D$8)*SUM(Fasering!$D$5:$D$10)</f>
        <v>3147.1552002701364</v>
      </c>
      <c r="G35" s="70">
        <f>GEW!$D$8+($D35-GEW!$D$8)*SUM(Fasering!$D$5:$D$11)</f>
        <v>3403.6752204744898</v>
      </c>
      <c r="H35" s="71">
        <f>GEW!$D$8+($D35-GEW!$D$8)*SUM(Fasering!$D$5:$D$12)</f>
        <v>3660.7732000000005</v>
      </c>
      <c r="I35" s="72">
        <f>($K$3+E35*12*7.57%)*SUM(Fasering!$D$5:$D$9)</f>
        <v>1534.5863852611274</v>
      </c>
      <c r="J35" s="30">
        <f>($K$3+F35*12*7.57%)*SUM(Fasering!$D$5:$D$10)</f>
        <v>2108.9176880420855</v>
      </c>
      <c r="K35" s="30">
        <f>($K$3+G35*12*7.57%)*SUM(Fasering!$D$5:$D$11)</f>
        <v>2751.0198808542773</v>
      </c>
      <c r="L35" s="73">
        <f>($K$3+H35*12*7.57%)*SUM(Fasering!$D$5:$D$12)</f>
        <v>3463.7863748800019</v>
      </c>
    </row>
    <row r="36" spans="1:12" x14ac:dyDescent="0.2">
      <c r="A36" s="52">
        <f t="shared" si="2"/>
        <v>26</v>
      </c>
      <c r="B36" s="16">
        <v>43140.19</v>
      </c>
      <c r="C36" s="16">
        <f t="shared" si="0"/>
        <v>44002.993800000004</v>
      </c>
      <c r="D36" s="68">
        <f t="shared" si="1"/>
        <v>3666.91615</v>
      </c>
      <c r="E36" s="69">
        <f>GEW!$D$8+($D36-GEW!$D$8)*SUM(Fasering!$D$5:$D$9)</f>
        <v>2893.4682265187867</v>
      </c>
      <c r="F36" s="70">
        <f>GEW!$D$8+($D36-GEW!$D$8)*SUM(Fasering!$D$5:$D$10)</f>
        <v>3151.4775370138696</v>
      </c>
      <c r="G36" s="70">
        <f>GEW!$D$8+($D36-GEW!$D$8)*SUM(Fasering!$D$5:$D$11)</f>
        <v>3408.9068395049171</v>
      </c>
      <c r="H36" s="71">
        <f>GEW!$D$8+($D36-GEW!$D$8)*SUM(Fasering!$D$5:$D$12)</f>
        <v>3666.9161500000005</v>
      </c>
      <c r="I36" s="72">
        <f>($K$3+E36*12*7.57%)*SUM(Fasering!$D$5:$D$9)</f>
        <v>1536.3069263724028</v>
      </c>
      <c r="J36" s="30">
        <f>($K$3+F36*12*7.57%)*SUM(Fasering!$D$5:$D$10)</f>
        <v>2111.680411038526</v>
      </c>
      <c r="K36" s="30">
        <f>($K$3+G36*12*7.57%)*SUM(Fasering!$D$5:$D$11)</f>
        <v>2755.0672458089139</v>
      </c>
      <c r="L36" s="73">
        <f>($K$3+H36*12*7.57%)*SUM(Fasering!$D$5:$D$12)</f>
        <v>3469.3666306600016</v>
      </c>
    </row>
    <row r="37" spans="1:12" x14ac:dyDescent="0.2">
      <c r="A37" s="52">
        <f t="shared" si="2"/>
        <v>27</v>
      </c>
      <c r="B37" s="16">
        <v>43207.15</v>
      </c>
      <c r="C37" s="16">
        <f t="shared" si="0"/>
        <v>44071.293000000005</v>
      </c>
      <c r="D37" s="68">
        <f t="shared" si="1"/>
        <v>3672.6077500000001</v>
      </c>
      <c r="E37" s="69">
        <f>GEW!$D$8+($D37-GEW!$D$8)*SUM(Fasering!$D$5:$D$9)</f>
        <v>2896.6286104490182</v>
      </c>
      <c r="F37" s="70">
        <f>GEW!$D$8+($D37-GEW!$D$8)*SUM(Fasering!$D$5:$D$10)</f>
        <v>3155.4822923530201</v>
      </c>
      <c r="G37" s="70">
        <f>GEW!$D$8+($D37-GEW!$D$8)*SUM(Fasering!$D$5:$D$11)</f>
        <v>3413.7540680959992</v>
      </c>
      <c r="H37" s="71">
        <f>GEW!$D$8+($D37-GEW!$D$8)*SUM(Fasering!$D$5:$D$12)</f>
        <v>3672.6077500000006</v>
      </c>
      <c r="I37" s="72">
        <f>($K$3+E37*12*7.57%)*SUM(Fasering!$D$5:$D$9)</f>
        <v>1537.9010516361507</v>
      </c>
      <c r="J37" s="30">
        <f>($K$3+F37*12*7.57%)*SUM(Fasering!$D$5:$D$10)</f>
        <v>2114.2401444250168</v>
      </c>
      <c r="K37" s="30">
        <f>($K$3+G37*12*7.57%)*SUM(Fasering!$D$5:$D$11)</f>
        <v>2758.8172327656393</v>
      </c>
      <c r="L37" s="73">
        <f>($K$3+H37*12*7.57%)*SUM(Fasering!$D$5:$D$12)</f>
        <v>3474.5368801000018</v>
      </c>
    </row>
    <row r="38" spans="1:12" x14ac:dyDescent="0.2">
      <c r="A38" s="52">
        <f t="shared" si="2"/>
        <v>28</v>
      </c>
      <c r="B38" s="16">
        <v>43269.18</v>
      </c>
      <c r="C38" s="16">
        <f t="shared" si="0"/>
        <v>44134.563600000001</v>
      </c>
      <c r="D38" s="68">
        <f t="shared" si="1"/>
        <v>3677.8802999999998</v>
      </c>
      <c r="E38" s="69">
        <f>GEW!$D$8+($D38-GEW!$D$8)*SUM(Fasering!$D$5:$D$9)</f>
        <v>2899.5563078085206</v>
      </c>
      <c r="F38" s="70">
        <f>GEW!$D$8+($D38-GEW!$D$8)*SUM(Fasering!$D$5:$D$10)</f>
        <v>3159.1921933937529</v>
      </c>
      <c r="G38" s="70">
        <f>GEW!$D$8+($D38-GEW!$D$8)*SUM(Fasering!$D$5:$D$11)</f>
        <v>3418.2444144147676</v>
      </c>
      <c r="H38" s="71">
        <f>GEW!$D$8+($D38-GEW!$D$8)*SUM(Fasering!$D$5:$D$12)</f>
        <v>3677.8803000000003</v>
      </c>
      <c r="I38" s="72">
        <f>($K$3+E38*12*7.57%)*SUM(Fasering!$D$5:$D$9)</f>
        <v>1539.3778077608556</v>
      </c>
      <c r="J38" s="30">
        <f>($K$3+F38*12*7.57%)*SUM(Fasering!$D$5:$D$10)</f>
        <v>2116.611414764981</v>
      </c>
      <c r="K38" s="30">
        <f>($K$3+G38*12*7.57%)*SUM(Fasering!$D$5:$D$11)</f>
        <v>2762.2911230124382</v>
      </c>
      <c r="L38" s="73">
        <f>($K$3+H38*12*7.57%)*SUM(Fasering!$D$5:$D$12)</f>
        <v>3479.3264645200011</v>
      </c>
    </row>
    <row r="39" spans="1:12" x14ac:dyDescent="0.2">
      <c r="A39" s="52">
        <f t="shared" si="2"/>
        <v>29</v>
      </c>
      <c r="B39" s="16">
        <v>43326.62</v>
      </c>
      <c r="C39" s="16">
        <f t="shared" si="0"/>
        <v>44193.152400000006</v>
      </c>
      <c r="D39" s="68">
        <f t="shared" si="1"/>
        <v>3682.7627000000002</v>
      </c>
      <c r="E39" s="69">
        <f>GEW!$D$8+($D39-GEW!$D$8)*SUM(Fasering!$D$5:$D$9)</f>
        <v>2902.2673659469988</v>
      </c>
      <c r="F39" s="70">
        <f>GEW!$D$8+($D39-GEW!$D$8)*SUM(Fasering!$D$5:$D$10)</f>
        <v>3162.6275749152701</v>
      </c>
      <c r="G39" s="70">
        <f>GEW!$D$8+($D39-GEW!$D$8)*SUM(Fasering!$D$5:$D$11)</f>
        <v>3422.4024910317294</v>
      </c>
      <c r="H39" s="71">
        <f>GEW!$D$8+($D39-GEW!$D$8)*SUM(Fasering!$D$5:$D$12)</f>
        <v>3682.7627000000007</v>
      </c>
      <c r="I39" s="72">
        <f>($K$3+E39*12*7.57%)*SUM(Fasering!$D$5:$D$9)</f>
        <v>1540.7452891699008</v>
      </c>
      <c r="J39" s="30">
        <f>($K$3+F39*12*7.57%)*SUM(Fasering!$D$5:$D$10)</f>
        <v>2118.807219509903</v>
      </c>
      <c r="K39" s="30">
        <f>($K$3+G39*12*7.57%)*SUM(Fasering!$D$5:$D$11)</f>
        <v>2765.50795770172</v>
      </c>
      <c r="L39" s="73">
        <f>($K$3+H39*12*7.57%)*SUM(Fasering!$D$5:$D$12)</f>
        <v>3483.7616366800016</v>
      </c>
    </row>
    <row r="40" spans="1:12" x14ac:dyDescent="0.2">
      <c r="A40" s="52">
        <f t="shared" si="2"/>
        <v>30</v>
      </c>
      <c r="B40" s="16">
        <v>43379.87</v>
      </c>
      <c r="C40" s="16">
        <f t="shared" si="0"/>
        <v>44247.467400000001</v>
      </c>
      <c r="D40" s="68">
        <f t="shared" si="1"/>
        <v>3687.2889500000001</v>
      </c>
      <c r="E40" s="69">
        <f>GEW!$D$8+($D40-GEW!$D$8)*SUM(Fasering!$D$5:$D$9)</f>
        <v>2904.7806640994004</v>
      </c>
      <c r="F40" s="70">
        <f>GEW!$D$8+($D40-GEW!$D$8)*SUM(Fasering!$D$5:$D$10)</f>
        <v>3165.8123601872198</v>
      </c>
      <c r="G40" s="70">
        <f>GEW!$D$8+($D40-GEW!$D$8)*SUM(Fasering!$D$5:$D$11)</f>
        <v>3426.2572539121811</v>
      </c>
      <c r="H40" s="71">
        <f>GEW!$D$8+($D40-GEW!$D$8)*SUM(Fasering!$D$5:$D$12)</f>
        <v>3687.2889500000006</v>
      </c>
      <c r="I40" s="72">
        <f>($K$3+E40*12*7.57%)*SUM(Fasering!$D$5:$D$9)</f>
        <v>1542.0130187143238</v>
      </c>
      <c r="J40" s="30">
        <f>($K$3+F40*12*7.57%)*SUM(Fasering!$D$5:$D$10)</f>
        <v>2120.8428497791779</v>
      </c>
      <c r="K40" s="30">
        <f>($K$3+G40*12*7.57%)*SUM(Fasering!$D$5:$D$11)</f>
        <v>2768.4901381892582</v>
      </c>
      <c r="L40" s="73">
        <f>($K$3+H40*12*7.57%)*SUM(Fasering!$D$5:$D$12)</f>
        <v>3487.8732821800018</v>
      </c>
    </row>
    <row r="41" spans="1:12" x14ac:dyDescent="0.2">
      <c r="A41" s="52">
        <f t="shared" si="2"/>
        <v>31</v>
      </c>
      <c r="B41" s="16">
        <v>43429.16</v>
      </c>
      <c r="C41" s="16">
        <f t="shared" si="0"/>
        <v>44297.743200000004</v>
      </c>
      <c r="D41" s="68">
        <f t="shared" si="1"/>
        <v>3691.4786000000004</v>
      </c>
      <c r="E41" s="69">
        <f>GEW!$D$8+($D41-GEW!$D$8)*SUM(Fasering!$D$5:$D$9)</f>
        <v>2907.1070578258209</v>
      </c>
      <c r="F41" s="70">
        <f>GEW!$D$8+($D41-GEW!$D$8)*SUM(Fasering!$D$5:$D$10)</f>
        <v>3168.76030508965</v>
      </c>
      <c r="G41" s="70">
        <f>GEW!$D$8+($D41-GEW!$D$8)*SUM(Fasering!$D$5:$D$11)</f>
        <v>3429.8253527361721</v>
      </c>
      <c r="H41" s="71">
        <f>GEW!$D$8+($D41-GEW!$D$8)*SUM(Fasering!$D$5:$D$12)</f>
        <v>3691.4786000000008</v>
      </c>
      <c r="I41" s="72">
        <f>($K$3+E41*12*7.57%)*SUM(Fasering!$D$5:$D$9)</f>
        <v>1543.1864720334713</v>
      </c>
      <c r="J41" s="30">
        <f>($K$3+F41*12*7.57%)*SUM(Fasering!$D$5:$D$10)</f>
        <v>2122.7270979664554</v>
      </c>
      <c r="K41" s="30">
        <f>($K$3+G41*12*7.57%)*SUM(Fasering!$D$5:$D$11)</f>
        <v>2771.2505452546256</v>
      </c>
      <c r="L41" s="73">
        <f>($K$3+H41*12*7.57%)*SUM(Fasering!$D$5:$D$12)</f>
        <v>3491.6791602400021</v>
      </c>
    </row>
    <row r="42" spans="1:12" x14ac:dyDescent="0.2">
      <c r="A42" s="52">
        <f t="shared" si="2"/>
        <v>32</v>
      </c>
      <c r="B42" s="16">
        <v>43474.81</v>
      </c>
      <c r="C42" s="16">
        <f t="shared" si="0"/>
        <v>44344.306199999999</v>
      </c>
      <c r="D42" s="68">
        <f t="shared" si="1"/>
        <v>3695.3588500000001</v>
      </c>
      <c r="E42" s="69">
        <f>GEW!$D$8+($D42-GEW!$D$8)*SUM(Fasering!$D$5:$D$9)</f>
        <v>2909.2616505142178</v>
      </c>
      <c r="F42" s="70">
        <f>GEW!$D$8+($D42-GEW!$D$8)*SUM(Fasering!$D$5:$D$10)</f>
        <v>3171.4905482382792</v>
      </c>
      <c r="G42" s="70">
        <f>GEW!$D$8+($D42-GEW!$D$8)*SUM(Fasering!$D$5:$D$11)</f>
        <v>3433.1299522759396</v>
      </c>
      <c r="H42" s="71">
        <f>GEW!$D$8+($D42-GEW!$D$8)*SUM(Fasering!$D$5:$D$12)</f>
        <v>3695.3588500000005</v>
      </c>
      <c r="I42" s="72">
        <f>($K$3+E42*12*7.57%)*SUM(Fasering!$D$5:$D$9)</f>
        <v>1544.2732674081735</v>
      </c>
      <c r="J42" s="30">
        <f>($K$3+F42*12*7.57%)*SUM(Fasering!$D$5:$D$10)</f>
        <v>2124.4721969672514</v>
      </c>
      <c r="K42" s="30">
        <f>($K$3+G42*12*7.57%)*SUM(Fasering!$D$5:$D$11)</f>
        <v>2773.8070999824404</v>
      </c>
      <c r="L42" s="73">
        <f>($K$3+H42*12*7.57%)*SUM(Fasering!$D$5:$D$12)</f>
        <v>3495.2039793400018</v>
      </c>
    </row>
    <row r="43" spans="1:12" x14ac:dyDescent="0.2">
      <c r="A43" s="52">
        <f t="shared" si="2"/>
        <v>33</v>
      </c>
      <c r="B43" s="16">
        <v>43517.06</v>
      </c>
      <c r="C43" s="16">
        <f t="shared" si="0"/>
        <v>44387.4012</v>
      </c>
      <c r="D43" s="68">
        <f t="shared" si="1"/>
        <v>3698.9501</v>
      </c>
      <c r="E43" s="69">
        <f>GEW!$D$8+($D43-GEW!$D$8)*SUM(Fasering!$D$5:$D$9)</f>
        <v>2911.2557697055599</v>
      </c>
      <c r="F43" s="70">
        <f>GEW!$D$8+($D43-GEW!$D$8)*SUM(Fasering!$D$5:$D$10)</f>
        <v>3174.0174435948961</v>
      </c>
      <c r="G43" s="70">
        <f>GEW!$D$8+($D43-GEW!$D$8)*SUM(Fasering!$D$5:$D$11)</f>
        <v>3436.1884261106643</v>
      </c>
      <c r="H43" s="71">
        <f>GEW!$D$8+($D43-GEW!$D$8)*SUM(Fasering!$D$5:$D$12)</f>
        <v>3698.9501000000005</v>
      </c>
      <c r="I43" s="72">
        <f>($K$3+E43*12*7.57%)*SUM(Fasering!$D$5:$D$9)</f>
        <v>1545.2791185490537</v>
      </c>
      <c r="J43" s="30">
        <f>($K$3+F43*12*7.57%)*SUM(Fasering!$D$5:$D$10)</f>
        <v>2126.0873214532012</v>
      </c>
      <c r="K43" s="30">
        <f>($K$3+G43*12*7.57%)*SUM(Fasering!$D$5:$D$11)</f>
        <v>2776.1732431861683</v>
      </c>
      <c r="L43" s="73">
        <f>($K$3+H43*12*7.57%)*SUM(Fasering!$D$5:$D$12)</f>
        <v>3498.4662708400019</v>
      </c>
    </row>
    <row r="44" spans="1:12" x14ac:dyDescent="0.2">
      <c r="A44" s="52">
        <f t="shared" si="2"/>
        <v>34</v>
      </c>
      <c r="B44" s="16">
        <v>43556.22</v>
      </c>
      <c r="C44" s="16">
        <f t="shared" si="0"/>
        <v>44427.344400000002</v>
      </c>
      <c r="D44" s="68">
        <f t="shared" si="1"/>
        <v>3702.2786999999998</v>
      </c>
      <c r="E44" s="69">
        <f>GEW!$D$8+($D44-GEW!$D$8)*SUM(Fasering!$D$5:$D$9)</f>
        <v>2913.1040468069323</v>
      </c>
      <c r="F44" s="70">
        <f>GEW!$D$8+($D44-GEW!$D$8)*SUM(Fasering!$D$5:$D$10)</f>
        <v>3176.3595316934789</v>
      </c>
      <c r="G44" s="70">
        <f>GEW!$D$8+($D44-GEW!$D$8)*SUM(Fasering!$D$5:$D$11)</f>
        <v>3439.0232151134533</v>
      </c>
      <c r="H44" s="71">
        <f>GEW!$D$8+($D44-GEW!$D$8)*SUM(Fasering!$D$5:$D$12)</f>
        <v>3702.2787000000003</v>
      </c>
      <c r="I44" s="72">
        <f>($K$3+E44*12*7.57%)*SUM(Fasering!$D$5:$D$9)</f>
        <v>1546.2114056656658</v>
      </c>
      <c r="J44" s="30">
        <f>($K$3+F44*12*7.57%)*SUM(Fasering!$D$5:$D$10)</f>
        <v>2127.5843220418351</v>
      </c>
      <c r="K44" s="30">
        <f>($K$3+G44*12*7.57%)*SUM(Fasering!$D$5:$D$11)</f>
        <v>2778.3663359165353</v>
      </c>
      <c r="L44" s="73">
        <f>($K$3+H44*12*7.57%)*SUM(Fasering!$D$5:$D$12)</f>
        <v>3501.4899710800014</v>
      </c>
    </row>
    <row r="45" spans="1:12" x14ac:dyDescent="0.2">
      <c r="A45" s="52">
        <f t="shared" si="2"/>
        <v>35</v>
      </c>
      <c r="B45" s="16">
        <v>43592.44</v>
      </c>
      <c r="C45" s="16">
        <f t="shared" si="0"/>
        <v>44464.288800000002</v>
      </c>
      <c r="D45" s="68">
        <f t="shared" si="1"/>
        <v>3705.3574000000003</v>
      </c>
      <c r="E45" s="69">
        <f>GEW!$D$8+($D45-GEW!$D$8)*SUM(Fasering!$D$5:$D$9)</f>
        <v>2914.8135615314395</v>
      </c>
      <c r="F45" s="70">
        <f>GEW!$D$8+($D45-GEW!$D$8)*SUM(Fasering!$D$5:$D$10)</f>
        <v>3178.5257837601466</v>
      </c>
      <c r="G45" s="70">
        <f>GEW!$D$8+($D45-GEW!$D$8)*SUM(Fasering!$D$5:$D$11)</f>
        <v>3441.6451777712937</v>
      </c>
      <c r="H45" s="71">
        <f>GEW!$D$8+($D45-GEW!$D$8)*SUM(Fasering!$D$5:$D$12)</f>
        <v>3705.3574000000008</v>
      </c>
      <c r="I45" s="72">
        <f>($K$3+E45*12*7.57%)*SUM(Fasering!$D$5:$D$9)</f>
        <v>1547.0736998271498</v>
      </c>
      <c r="J45" s="30">
        <f>($K$3+F45*12*7.57%)*SUM(Fasering!$D$5:$D$10)</f>
        <v>2128.9689329029275</v>
      </c>
      <c r="K45" s="30">
        <f>($K$3+G45*12*7.57%)*SUM(Fasering!$D$5:$D$11)</f>
        <v>2780.3947786819563</v>
      </c>
      <c r="L45" s="73">
        <f>($K$3+H45*12*7.57%)*SUM(Fasering!$D$5:$D$12)</f>
        <v>3504.2866621600019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39</v>
      </c>
      <c r="B1" s="1" t="s">
        <v>40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23169.56</v>
      </c>
      <c r="C10" s="16">
        <f t="shared" ref="C10:C45" si="0">B10*$D$3</f>
        <v>23632.951200000003</v>
      </c>
      <c r="D10" s="68">
        <f t="shared" ref="D10:D45" si="1">B10/12*$D$3</f>
        <v>1969.4126000000001</v>
      </c>
      <c r="E10" s="69">
        <f>GEW!$D$8+($D10-GEW!$D$8)*SUM(Fasering!$D$5:$D$9)</f>
        <v>1950.8926869638444</v>
      </c>
      <c r="F10" s="70">
        <f>GEW!$D$8+($D10-GEW!$D$8)*SUM(Fasering!$D$5:$D$10)</f>
        <v>1957.070620665419</v>
      </c>
      <c r="G10" s="70">
        <f>GEW!$D$8+($D10-GEW!$D$8)*SUM(Fasering!$D$5:$D$11)</f>
        <v>1963.2346662984255</v>
      </c>
      <c r="H10" s="71">
        <f>GEW!$D$8+($D10-GEW!$D$8)*SUM(Fasering!$D$5:$D$12)</f>
        <v>1969.4126000000001</v>
      </c>
      <c r="I10" s="72">
        <f>($K$3+E10*12*7.57%)*SUM(Fasering!$D$5:$D$9)</f>
        <v>1060.8635898139569</v>
      </c>
      <c r="J10" s="30">
        <f>($K$3+F10*12*7.57%)*SUM(Fasering!$D$5:$D$10)</f>
        <v>1348.247191799479</v>
      </c>
      <c r="K10" s="30">
        <f>($K$3+G10*12*7.57%)*SUM(Fasering!$D$5:$D$11)</f>
        <v>1636.644276609677</v>
      </c>
      <c r="L10" s="73">
        <f>($K$3+H10*12*7.57%)*SUM(Fasering!$D$5:$D$12)</f>
        <v>1927.3544058400007</v>
      </c>
    </row>
    <row r="11" spans="1:12" x14ac:dyDescent="0.2">
      <c r="A11" s="52">
        <f t="shared" ref="A11:A45" si="2">+A10+1</f>
        <v>1</v>
      </c>
      <c r="B11" s="16">
        <v>24067.78</v>
      </c>
      <c r="C11" s="16">
        <f t="shared" si="0"/>
        <v>24549.135599999998</v>
      </c>
      <c r="D11" s="68">
        <f t="shared" si="1"/>
        <v>2045.7613000000001</v>
      </c>
      <c r="E11" s="69">
        <f>GEW!$D$8+($D11-GEW!$D$8)*SUM(Fasering!$D$5:$D$9)</f>
        <v>1993.2869530004712</v>
      </c>
      <c r="F11" s="70">
        <f>GEW!$D$8+($D11-GEW!$D$8)*SUM(Fasering!$D$5:$D$10)</f>
        <v>2010.7915188244908</v>
      </c>
      <c r="G11" s="70">
        <f>GEW!$D$8+($D11-GEW!$D$8)*SUM(Fasering!$D$5:$D$11)</f>
        <v>2028.2567341759805</v>
      </c>
      <c r="H11" s="71">
        <f>GEW!$D$8+($D11-GEW!$D$8)*SUM(Fasering!$D$5:$D$12)</f>
        <v>2045.7613000000001</v>
      </c>
      <c r="I11" s="72">
        <f>($K$3+E11*12*7.57%)*SUM(Fasering!$D$5:$D$9)</f>
        <v>1082.247627962154</v>
      </c>
      <c r="J11" s="30">
        <f>($K$3+F11*12*7.57%)*SUM(Fasering!$D$5:$D$10)</f>
        <v>1382.5841649538011</v>
      </c>
      <c r="K11" s="30">
        <f>($K$3+G11*12*7.57%)*SUM(Fasering!$D$5:$D$11)</f>
        <v>1686.9476410700941</v>
      </c>
      <c r="L11" s="73">
        <f>($K$3+H11*12*7.57%)*SUM(Fasering!$D$5:$D$12)</f>
        <v>1996.7095649200005</v>
      </c>
    </row>
    <row r="12" spans="1:12" x14ac:dyDescent="0.2">
      <c r="A12" s="52">
        <f t="shared" si="2"/>
        <v>2</v>
      </c>
      <c r="B12" s="16">
        <v>24966.01</v>
      </c>
      <c r="C12" s="16">
        <f t="shared" si="0"/>
        <v>25465.3302</v>
      </c>
      <c r="D12" s="68">
        <f t="shared" si="1"/>
        <v>2122.1108499999996</v>
      </c>
      <c r="E12" s="69">
        <f>GEW!$D$8+($D12-GEW!$D$8)*SUM(Fasering!$D$5:$D$9)</f>
        <v>2035.6816910179714</v>
      </c>
      <c r="F12" s="70">
        <f>GEW!$D$8+($D12-GEW!$D$8)*SUM(Fasering!$D$5:$D$10)</f>
        <v>2064.5130150653035</v>
      </c>
      <c r="G12" s="70">
        <f>GEW!$D$8+($D12-GEW!$D$8)*SUM(Fasering!$D$5:$D$11)</f>
        <v>2093.2795259526674</v>
      </c>
      <c r="H12" s="71">
        <f>GEW!$D$8+($D12-GEW!$D$8)*SUM(Fasering!$D$5:$D$12)</f>
        <v>2122.1108499999996</v>
      </c>
      <c r="I12" s="72">
        <f>($K$3+E12*12*7.57%)*SUM(Fasering!$D$5:$D$9)</f>
        <v>1103.6319041816266</v>
      </c>
      <c r="J12" s="30">
        <f>($K$3+F12*12*7.57%)*SUM(Fasering!$D$5:$D$10)</f>
        <v>1416.9215203861077</v>
      </c>
      <c r="K12" s="30">
        <f>($K$3+G12*12*7.57%)*SUM(Fasering!$D$5:$D$11)</f>
        <v>1737.2515655644052</v>
      </c>
      <c r="L12" s="73">
        <f>($K$3+H12*12*7.57%)*SUM(Fasering!$D$5:$D$12)</f>
        <v>2066.0654961400005</v>
      </c>
    </row>
    <row r="13" spans="1:12" x14ac:dyDescent="0.2">
      <c r="A13" s="52">
        <f t="shared" si="2"/>
        <v>3</v>
      </c>
      <c r="B13" s="16">
        <v>25864.27</v>
      </c>
      <c r="C13" s="16">
        <f t="shared" si="0"/>
        <v>26381.555400000001</v>
      </c>
      <c r="D13" s="68">
        <f t="shared" si="1"/>
        <v>2198.4629500000001</v>
      </c>
      <c r="E13" s="69">
        <f>GEW!$D$8+($D13-GEW!$D$8)*SUM(Fasering!$D$5:$D$9)</f>
        <v>2078.0778449780933</v>
      </c>
      <c r="F13" s="70">
        <f>GEW!$D$8+($D13-GEW!$D$8)*SUM(Fasering!$D$5:$D$10)</f>
        <v>2118.2363055513406</v>
      </c>
      <c r="G13" s="70">
        <f>GEW!$D$8+($D13-GEW!$D$8)*SUM(Fasering!$D$5:$D$11)</f>
        <v>2158.3044894267528</v>
      </c>
      <c r="H13" s="71">
        <f>GEW!$D$8+($D13-GEW!$D$8)*SUM(Fasering!$D$5:$D$12)</f>
        <v>2198.4629500000001</v>
      </c>
      <c r="I13" s="72">
        <f>($K$3+E13*12*7.57%)*SUM(Fasering!$D$5:$D$9)</f>
        <v>1125.0168946149274</v>
      </c>
      <c r="J13" s="30">
        <f>($K$3+F13*12*7.57%)*SUM(Fasering!$D$5:$D$10)</f>
        <v>1451.2600226523691</v>
      </c>
      <c r="K13" s="30">
        <f>($K$3+G13*12*7.57%)*SUM(Fasering!$D$5:$D$11)</f>
        <v>1787.5571701604001</v>
      </c>
      <c r="L13" s="73">
        <f>($K$3+H13*12*7.57%)*SUM(Fasering!$D$5:$D$12)</f>
        <v>2135.4237437800007</v>
      </c>
    </row>
    <row r="14" spans="1:12" x14ac:dyDescent="0.2">
      <c r="A14" s="52">
        <f t="shared" si="2"/>
        <v>4</v>
      </c>
      <c r="B14" s="16">
        <v>26762.51</v>
      </c>
      <c r="C14" s="16">
        <f t="shared" si="0"/>
        <v>27297.760200000001</v>
      </c>
      <c r="D14" s="68">
        <f t="shared" si="1"/>
        <v>2274.8133499999999</v>
      </c>
      <c r="E14" s="69">
        <f>GEW!$D$8+($D14-GEW!$D$8)*SUM(Fasering!$D$5:$D$9)</f>
        <v>2120.4730549764672</v>
      </c>
      <c r="F14" s="70">
        <f>GEW!$D$8+($D14-GEW!$D$8)*SUM(Fasering!$D$5:$D$10)</f>
        <v>2171.9583998738949</v>
      </c>
      <c r="G14" s="70">
        <f>GEW!$D$8+($D14-GEW!$D$8)*SUM(Fasering!$D$5:$D$11)</f>
        <v>2223.3280051025727</v>
      </c>
      <c r="H14" s="71">
        <f>GEW!$D$8+($D14-GEW!$D$8)*SUM(Fasering!$D$5:$D$12)</f>
        <v>2274.8133499999999</v>
      </c>
      <c r="I14" s="72">
        <f>($K$3+E14*12*7.57%)*SUM(Fasering!$D$5:$D$9)</f>
        <v>1146.4014089056764</v>
      </c>
      <c r="J14" s="30">
        <f>($K$3+F14*12*7.57%)*SUM(Fasering!$D$5:$D$10)</f>
        <v>1485.5977603626609</v>
      </c>
      <c r="K14" s="30">
        <f>($K$3+G14*12*7.57%)*SUM(Fasering!$D$5:$D$11)</f>
        <v>1837.861654688606</v>
      </c>
      <c r="L14" s="73">
        <f>($K$3+H14*12*7.57%)*SUM(Fasering!$D$5:$D$12)</f>
        <v>2204.7804471400004</v>
      </c>
    </row>
    <row r="15" spans="1:12" x14ac:dyDescent="0.2">
      <c r="A15" s="52">
        <f t="shared" si="2"/>
        <v>5</v>
      </c>
      <c r="B15" s="16">
        <v>26762.51</v>
      </c>
      <c r="C15" s="16">
        <f t="shared" si="0"/>
        <v>27297.760200000001</v>
      </c>
      <c r="D15" s="68">
        <f t="shared" si="1"/>
        <v>2274.8133499999999</v>
      </c>
      <c r="E15" s="69">
        <f>GEW!$D$8+($D15-GEW!$D$8)*SUM(Fasering!$D$5:$D$9)</f>
        <v>2120.4730549764672</v>
      </c>
      <c r="F15" s="70">
        <f>GEW!$D$8+($D15-GEW!$D$8)*SUM(Fasering!$D$5:$D$10)</f>
        <v>2171.9583998738949</v>
      </c>
      <c r="G15" s="70">
        <f>GEW!$D$8+($D15-GEW!$D$8)*SUM(Fasering!$D$5:$D$11)</f>
        <v>2223.3280051025727</v>
      </c>
      <c r="H15" s="71">
        <f>GEW!$D$8+($D15-GEW!$D$8)*SUM(Fasering!$D$5:$D$12)</f>
        <v>2274.8133499999999</v>
      </c>
      <c r="I15" s="72">
        <f>($K$3+E15*12*7.57%)*SUM(Fasering!$D$5:$D$9)</f>
        <v>1146.4014089056764</v>
      </c>
      <c r="J15" s="30">
        <f>($K$3+F15*12*7.57%)*SUM(Fasering!$D$5:$D$10)</f>
        <v>1485.5977603626609</v>
      </c>
      <c r="K15" s="30">
        <f>($K$3+G15*12*7.57%)*SUM(Fasering!$D$5:$D$11)</f>
        <v>1837.861654688606</v>
      </c>
      <c r="L15" s="73">
        <f>($K$3+H15*12*7.57%)*SUM(Fasering!$D$5:$D$12)</f>
        <v>2204.7804471400004</v>
      </c>
    </row>
    <row r="16" spans="1:12" x14ac:dyDescent="0.2">
      <c r="A16" s="52">
        <f t="shared" si="2"/>
        <v>6</v>
      </c>
      <c r="B16" s="16">
        <v>28042.69</v>
      </c>
      <c r="C16" s="16">
        <f t="shared" si="0"/>
        <v>28603.543799999999</v>
      </c>
      <c r="D16" s="68">
        <f t="shared" si="1"/>
        <v>2383.6286500000001</v>
      </c>
      <c r="E16" s="69">
        <f>GEW!$D$8+($D16-GEW!$D$8)*SUM(Fasering!$D$5:$D$9)</f>
        <v>2180.8951024645762</v>
      </c>
      <c r="F16" s="70">
        <f>GEW!$D$8+($D16-GEW!$D$8)*SUM(Fasering!$D$5:$D$10)</f>
        <v>2248.5236282202695</v>
      </c>
      <c r="G16" s="70">
        <f>GEW!$D$8+($D16-GEW!$D$8)*SUM(Fasering!$D$5:$D$11)</f>
        <v>2316.0001242443068</v>
      </c>
      <c r="H16" s="71">
        <f>GEW!$D$8+($D16-GEW!$D$8)*SUM(Fasering!$D$5:$D$12)</f>
        <v>2383.6286500000001</v>
      </c>
      <c r="I16" s="72">
        <f>($K$3+E16*12*7.57%)*SUM(Fasering!$D$5:$D$9)</f>
        <v>1176.8788175099817</v>
      </c>
      <c r="J16" s="30">
        <f>($K$3+F16*12*7.57%)*SUM(Fasering!$D$5:$D$10)</f>
        <v>1534.5362234259414</v>
      </c>
      <c r="K16" s="30">
        <f>($K$3+G16*12*7.57%)*SUM(Fasering!$D$5:$D$11)</f>
        <v>1909.5560737785136</v>
      </c>
      <c r="L16" s="73">
        <f>($K$3+H16*12*7.57%)*SUM(Fasering!$D$5:$D$12)</f>
        <v>2303.6282656600006</v>
      </c>
    </row>
    <row r="17" spans="1:12" x14ac:dyDescent="0.2">
      <c r="A17" s="52">
        <f t="shared" si="2"/>
        <v>7</v>
      </c>
      <c r="B17" s="16">
        <v>28042.69</v>
      </c>
      <c r="C17" s="16">
        <f t="shared" si="0"/>
        <v>28603.543799999999</v>
      </c>
      <c r="D17" s="68">
        <f t="shared" si="1"/>
        <v>2383.6286500000001</v>
      </c>
      <c r="E17" s="69">
        <f>GEW!$D$8+($D17-GEW!$D$8)*SUM(Fasering!$D$5:$D$9)</f>
        <v>2180.8951024645762</v>
      </c>
      <c r="F17" s="70">
        <f>GEW!$D$8+($D17-GEW!$D$8)*SUM(Fasering!$D$5:$D$10)</f>
        <v>2248.5236282202695</v>
      </c>
      <c r="G17" s="70">
        <f>GEW!$D$8+($D17-GEW!$D$8)*SUM(Fasering!$D$5:$D$11)</f>
        <v>2316.0001242443068</v>
      </c>
      <c r="H17" s="71">
        <f>GEW!$D$8+($D17-GEW!$D$8)*SUM(Fasering!$D$5:$D$12)</f>
        <v>2383.6286500000001</v>
      </c>
      <c r="I17" s="72">
        <f>($K$3+E17*12*7.57%)*SUM(Fasering!$D$5:$D$9)</f>
        <v>1176.8788175099817</v>
      </c>
      <c r="J17" s="30">
        <f>($K$3+F17*12*7.57%)*SUM(Fasering!$D$5:$D$10)</f>
        <v>1534.5362234259414</v>
      </c>
      <c r="K17" s="30">
        <f>($K$3+G17*12*7.57%)*SUM(Fasering!$D$5:$D$11)</f>
        <v>1909.5560737785136</v>
      </c>
      <c r="L17" s="73">
        <f>($K$3+H17*12*7.57%)*SUM(Fasering!$D$5:$D$12)</f>
        <v>2303.6282656600006</v>
      </c>
    </row>
    <row r="18" spans="1:12" x14ac:dyDescent="0.2">
      <c r="A18" s="52">
        <f t="shared" si="2"/>
        <v>8</v>
      </c>
      <c r="B18" s="16">
        <v>29153.06</v>
      </c>
      <c r="C18" s="16">
        <f t="shared" si="0"/>
        <v>29736.121200000001</v>
      </c>
      <c r="D18" s="68">
        <f t="shared" si="1"/>
        <v>2478.0101</v>
      </c>
      <c r="E18" s="69">
        <f>GEW!$D$8+($D18-GEW!$D$8)*SUM(Fasering!$D$5:$D$9)</f>
        <v>2233.3024427365463</v>
      </c>
      <c r="F18" s="70">
        <f>GEW!$D$8+($D18-GEW!$D$8)*SUM(Fasering!$D$5:$D$10)</f>
        <v>2314.9328305191366</v>
      </c>
      <c r="G18" s="70">
        <f>GEW!$D$8+($D18-GEW!$D$8)*SUM(Fasering!$D$5:$D$11)</f>
        <v>2396.3797122174096</v>
      </c>
      <c r="H18" s="71">
        <f>GEW!$D$8+($D18-GEW!$D$8)*SUM(Fasering!$D$5:$D$12)</f>
        <v>2478.0101</v>
      </c>
      <c r="I18" s="72">
        <f>($K$3+E18*12*7.57%)*SUM(Fasering!$D$5:$D$9)</f>
        <v>1203.3135377774142</v>
      </c>
      <c r="J18" s="30">
        <f>($K$3+F18*12*7.57%)*SUM(Fasering!$D$5:$D$10)</f>
        <v>1576.9832240286496</v>
      </c>
      <c r="K18" s="30">
        <f>($K$3+G18*12*7.57%)*SUM(Fasering!$D$5:$D$11)</f>
        <v>1971.7405573080646</v>
      </c>
      <c r="L18" s="73">
        <f>($K$3+H18*12*7.57%)*SUM(Fasering!$D$5:$D$12)</f>
        <v>2389.3643748400009</v>
      </c>
    </row>
    <row r="19" spans="1:12" x14ac:dyDescent="0.2">
      <c r="A19" s="52">
        <f t="shared" si="2"/>
        <v>9</v>
      </c>
      <c r="B19" s="16">
        <v>29153.06</v>
      </c>
      <c r="C19" s="16">
        <f t="shared" si="0"/>
        <v>29736.121200000001</v>
      </c>
      <c r="D19" s="68">
        <f t="shared" si="1"/>
        <v>2478.0101</v>
      </c>
      <c r="E19" s="69">
        <f>GEW!$D$8+($D19-GEW!$D$8)*SUM(Fasering!$D$5:$D$9)</f>
        <v>2233.3024427365463</v>
      </c>
      <c r="F19" s="70">
        <f>GEW!$D$8+($D19-GEW!$D$8)*SUM(Fasering!$D$5:$D$10)</f>
        <v>2314.9328305191366</v>
      </c>
      <c r="G19" s="70">
        <f>GEW!$D$8+($D19-GEW!$D$8)*SUM(Fasering!$D$5:$D$11)</f>
        <v>2396.3797122174096</v>
      </c>
      <c r="H19" s="71">
        <f>GEW!$D$8+($D19-GEW!$D$8)*SUM(Fasering!$D$5:$D$12)</f>
        <v>2478.0101</v>
      </c>
      <c r="I19" s="72">
        <f>($K$3+E19*12*7.57%)*SUM(Fasering!$D$5:$D$9)</f>
        <v>1203.3135377774142</v>
      </c>
      <c r="J19" s="30">
        <f>($K$3+F19*12*7.57%)*SUM(Fasering!$D$5:$D$10)</f>
        <v>1576.9832240286496</v>
      </c>
      <c r="K19" s="30">
        <f>($K$3+G19*12*7.57%)*SUM(Fasering!$D$5:$D$11)</f>
        <v>1971.7405573080646</v>
      </c>
      <c r="L19" s="73">
        <f>($K$3+H19*12*7.57%)*SUM(Fasering!$D$5:$D$12)</f>
        <v>2389.3643748400009</v>
      </c>
    </row>
    <row r="20" spans="1:12" x14ac:dyDescent="0.2">
      <c r="A20" s="52">
        <f t="shared" si="2"/>
        <v>10</v>
      </c>
      <c r="B20" s="16">
        <v>29965.82</v>
      </c>
      <c r="C20" s="16">
        <f t="shared" si="0"/>
        <v>30565.136399999999</v>
      </c>
      <c r="D20" s="68">
        <f t="shared" si="1"/>
        <v>2547.0947000000001</v>
      </c>
      <c r="E20" s="69">
        <f>GEW!$D$8+($D20-GEW!$D$8)*SUM(Fasering!$D$5:$D$9)</f>
        <v>2271.6631602266143</v>
      </c>
      <c r="F20" s="70">
        <f>GEW!$D$8+($D20-GEW!$D$8)*SUM(Fasering!$D$5:$D$10)</f>
        <v>2363.542522117818</v>
      </c>
      <c r="G20" s="70">
        <f>GEW!$D$8+($D20-GEW!$D$8)*SUM(Fasering!$D$5:$D$11)</f>
        <v>2455.2153381087969</v>
      </c>
      <c r="H20" s="71">
        <f>GEW!$D$8+($D20-GEW!$D$8)*SUM(Fasering!$D$5:$D$12)</f>
        <v>2547.0947000000001</v>
      </c>
      <c r="I20" s="72">
        <f>($K$3+E20*12*7.57%)*SUM(Fasering!$D$5:$D$9)</f>
        <v>1222.6630188013603</v>
      </c>
      <c r="J20" s="30">
        <f>($K$3+F20*12*7.57%)*SUM(Fasering!$D$5:$D$10)</f>
        <v>1608.053249524527</v>
      </c>
      <c r="K20" s="30">
        <f>($K$3+G20*12*7.57%)*SUM(Fasering!$D$5:$D$11)</f>
        <v>2017.2578721071657</v>
      </c>
      <c r="L20" s="73">
        <f>($K$3+H20*12*7.57%)*SUM(Fasering!$D$5:$D$12)</f>
        <v>2452.1208254800008</v>
      </c>
    </row>
    <row r="21" spans="1:12" x14ac:dyDescent="0.2">
      <c r="A21" s="52">
        <f t="shared" si="2"/>
        <v>11</v>
      </c>
      <c r="B21" s="16">
        <v>29965.82</v>
      </c>
      <c r="C21" s="16">
        <f t="shared" si="0"/>
        <v>30565.136399999999</v>
      </c>
      <c r="D21" s="68">
        <f t="shared" si="1"/>
        <v>2547.0947000000001</v>
      </c>
      <c r="E21" s="69">
        <f>GEW!$D$8+($D21-GEW!$D$8)*SUM(Fasering!$D$5:$D$9)</f>
        <v>2271.6631602266143</v>
      </c>
      <c r="F21" s="70">
        <f>GEW!$D$8+($D21-GEW!$D$8)*SUM(Fasering!$D$5:$D$10)</f>
        <v>2363.542522117818</v>
      </c>
      <c r="G21" s="70">
        <f>GEW!$D$8+($D21-GEW!$D$8)*SUM(Fasering!$D$5:$D$11)</f>
        <v>2455.2153381087969</v>
      </c>
      <c r="H21" s="71">
        <f>GEW!$D$8+($D21-GEW!$D$8)*SUM(Fasering!$D$5:$D$12)</f>
        <v>2547.0947000000001</v>
      </c>
      <c r="I21" s="72">
        <f>($K$3+E21*12*7.57%)*SUM(Fasering!$D$5:$D$9)</f>
        <v>1222.6630188013603</v>
      </c>
      <c r="J21" s="30">
        <f>($K$3+F21*12*7.57%)*SUM(Fasering!$D$5:$D$10)</f>
        <v>1608.053249524527</v>
      </c>
      <c r="K21" s="30">
        <f>($K$3+G21*12*7.57%)*SUM(Fasering!$D$5:$D$11)</f>
        <v>2017.2578721071657</v>
      </c>
      <c r="L21" s="73">
        <f>($K$3+H21*12*7.57%)*SUM(Fasering!$D$5:$D$12)</f>
        <v>2452.1208254800008</v>
      </c>
    </row>
    <row r="22" spans="1:12" x14ac:dyDescent="0.2">
      <c r="A22" s="52">
        <f t="shared" si="2"/>
        <v>12</v>
      </c>
      <c r="B22" s="16">
        <v>31246.02</v>
      </c>
      <c r="C22" s="16">
        <f t="shared" si="0"/>
        <v>31870.940399999999</v>
      </c>
      <c r="D22" s="68">
        <f t="shared" si="1"/>
        <v>2655.9117000000001</v>
      </c>
      <c r="E22" s="69">
        <f>GEW!$D$8+($D22-GEW!$D$8)*SUM(Fasering!$D$5:$D$9)</f>
        <v>2332.0861516764703</v>
      </c>
      <c r="F22" s="70">
        <f>GEW!$D$8+($D22-GEW!$D$8)*SUM(Fasering!$D$5:$D$10)</f>
        <v>2440.1089466276749</v>
      </c>
      <c r="G22" s="70">
        <f>GEW!$D$8+($D22-GEW!$D$8)*SUM(Fasering!$D$5:$D$11)</f>
        <v>2547.8889050487956</v>
      </c>
      <c r="H22" s="71">
        <f>GEW!$D$8+($D22-GEW!$D$8)*SUM(Fasering!$D$5:$D$12)</f>
        <v>2655.9117000000001</v>
      </c>
      <c r="I22" s="72">
        <f>($K$3+E22*12*7.57%)*SUM(Fasering!$D$5:$D$9)</f>
        <v>1253.140903548217</v>
      </c>
      <c r="J22" s="30">
        <f>($K$3+F22*12*7.57%)*SUM(Fasering!$D$5:$D$10)</f>
        <v>1656.992477143777</v>
      </c>
      <c r="K22" s="30">
        <f>($K$3+G22*12*7.57%)*SUM(Fasering!$D$5:$D$11)</f>
        <v>2088.9534112648616</v>
      </c>
      <c r="L22" s="73">
        <f>($K$3+H22*12*7.57%)*SUM(Fasering!$D$5:$D$12)</f>
        <v>2550.9701882800005</v>
      </c>
    </row>
    <row r="23" spans="1:12" x14ac:dyDescent="0.2">
      <c r="A23" s="52">
        <f t="shared" si="2"/>
        <v>13</v>
      </c>
      <c r="B23" s="16">
        <v>31246.02</v>
      </c>
      <c r="C23" s="16">
        <f t="shared" si="0"/>
        <v>31870.940399999999</v>
      </c>
      <c r="D23" s="68">
        <f t="shared" si="1"/>
        <v>2655.9117000000001</v>
      </c>
      <c r="E23" s="69">
        <f>GEW!$D$8+($D23-GEW!$D$8)*SUM(Fasering!$D$5:$D$9)</f>
        <v>2332.0861516764703</v>
      </c>
      <c r="F23" s="70">
        <f>GEW!$D$8+($D23-GEW!$D$8)*SUM(Fasering!$D$5:$D$10)</f>
        <v>2440.1089466276749</v>
      </c>
      <c r="G23" s="70">
        <f>GEW!$D$8+($D23-GEW!$D$8)*SUM(Fasering!$D$5:$D$11)</f>
        <v>2547.8889050487956</v>
      </c>
      <c r="H23" s="71">
        <f>GEW!$D$8+($D23-GEW!$D$8)*SUM(Fasering!$D$5:$D$12)</f>
        <v>2655.9117000000001</v>
      </c>
      <c r="I23" s="72">
        <f>($K$3+E23*12*7.57%)*SUM(Fasering!$D$5:$D$9)</f>
        <v>1253.140903548217</v>
      </c>
      <c r="J23" s="30">
        <f>($K$3+F23*12*7.57%)*SUM(Fasering!$D$5:$D$10)</f>
        <v>1656.992477143777</v>
      </c>
      <c r="K23" s="30">
        <f>($K$3+G23*12*7.57%)*SUM(Fasering!$D$5:$D$11)</f>
        <v>2088.9534112648616</v>
      </c>
      <c r="L23" s="73">
        <f>($K$3+H23*12*7.57%)*SUM(Fasering!$D$5:$D$12)</f>
        <v>2550.9701882800005</v>
      </c>
    </row>
    <row r="24" spans="1:12" x14ac:dyDescent="0.2">
      <c r="A24" s="52">
        <f t="shared" si="2"/>
        <v>14</v>
      </c>
      <c r="B24" s="16">
        <v>32273.3</v>
      </c>
      <c r="C24" s="16">
        <f t="shared" si="0"/>
        <v>32918.766000000003</v>
      </c>
      <c r="D24" s="68">
        <f t="shared" si="1"/>
        <v>2743.2305000000001</v>
      </c>
      <c r="E24" s="69">
        <f>GEW!$D$8+($D24-GEW!$D$8)*SUM(Fasering!$D$5:$D$9)</f>
        <v>2380.5718028689466</v>
      </c>
      <c r="F24" s="70">
        <f>GEW!$D$8+($D24-GEW!$D$8)*SUM(Fasering!$D$5:$D$10)</f>
        <v>2501.5486877388184</v>
      </c>
      <c r="G24" s="70">
        <f>GEW!$D$8+($D24-GEW!$D$8)*SUM(Fasering!$D$5:$D$11)</f>
        <v>2622.2536151301283</v>
      </c>
      <c r="H24" s="71">
        <f>GEW!$D$8+($D24-GEW!$D$8)*SUM(Fasering!$D$5:$D$12)</f>
        <v>2743.2305000000006</v>
      </c>
      <c r="I24" s="72">
        <f>($K$3+E24*12*7.57%)*SUM(Fasering!$D$5:$D$9)</f>
        <v>1277.5974895837985</v>
      </c>
      <c r="J24" s="30">
        <f>($K$3+F24*12*7.57%)*SUM(Fasering!$D$5:$D$10)</f>
        <v>1696.2631299704474</v>
      </c>
      <c r="K24" s="30">
        <f>($K$3+G24*12*7.57%)*SUM(Fasering!$D$5:$D$11)</f>
        <v>2146.4845731660635</v>
      </c>
      <c r="L24" s="73">
        <f>($K$3+H24*12*7.57%)*SUM(Fasering!$D$5:$D$12)</f>
        <v>2630.2905862000011</v>
      </c>
    </row>
    <row r="25" spans="1:12" x14ac:dyDescent="0.2">
      <c r="A25" s="52">
        <f t="shared" si="2"/>
        <v>15</v>
      </c>
      <c r="B25" s="16">
        <v>32273.3</v>
      </c>
      <c r="C25" s="16">
        <f t="shared" si="0"/>
        <v>32918.766000000003</v>
      </c>
      <c r="D25" s="68">
        <f t="shared" si="1"/>
        <v>2743.2305000000001</v>
      </c>
      <c r="E25" s="69">
        <f>GEW!$D$8+($D25-GEW!$D$8)*SUM(Fasering!$D$5:$D$9)</f>
        <v>2380.5718028689466</v>
      </c>
      <c r="F25" s="70">
        <f>GEW!$D$8+($D25-GEW!$D$8)*SUM(Fasering!$D$5:$D$10)</f>
        <v>2501.5486877388184</v>
      </c>
      <c r="G25" s="70">
        <f>GEW!$D$8+($D25-GEW!$D$8)*SUM(Fasering!$D$5:$D$11)</f>
        <v>2622.2536151301283</v>
      </c>
      <c r="H25" s="71">
        <f>GEW!$D$8+($D25-GEW!$D$8)*SUM(Fasering!$D$5:$D$12)</f>
        <v>2743.2305000000006</v>
      </c>
      <c r="I25" s="72">
        <f>($K$3+E25*12*7.57%)*SUM(Fasering!$D$5:$D$9)</f>
        <v>1277.5974895837985</v>
      </c>
      <c r="J25" s="30">
        <f>($K$3+F25*12*7.57%)*SUM(Fasering!$D$5:$D$10)</f>
        <v>1696.2631299704474</v>
      </c>
      <c r="K25" s="30">
        <f>($K$3+G25*12*7.57%)*SUM(Fasering!$D$5:$D$11)</f>
        <v>2146.4845731660635</v>
      </c>
      <c r="L25" s="73">
        <f>($K$3+H25*12*7.57%)*SUM(Fasering!$D$5:$D$12)</f>
        <v>2630.2905862000011</v>
      </c>
    </row>
    <row r="26" spans="1:12" x14ac:dyDescent="0.2">
      <c r="A26" s="52">
        <f t="shared" si="2"/>
        <v>16</v>
      </c>
      <c r="B26" s="16">
        <v>33169.160000000003</v>
      </c>
      <c r="C26" s="16">
        <f t="shared" si="0"/>
        <v>33832.543200000007</v>
      </c>
      <c r="D26" s="68">
        <f t="shared" si="1"/>
        <v>2819.3786</v>
      </c>
      <c r="E26" s="69">
        <f>GEW!$D$8+($D26-GEW!$D$8)*SUM(Fasering!$D$5:$D$9)</f>
        <v>2422.8546814193824</v>
      </c>
      <c r="F26" s="70">
        <f>GEW!$D$8+($D26-GEW!$D$8)*SUM(Fasering!$D$5:$D$10)</f>
        <v>2555.1284386069647</v>
      </c>
      <c r="G26" s="70">
        <f>GEW!$D$8+($D26-GEW!$D$8)*SUM(Fasering!$D$5:$D$11)</f>
        <v>2687.1048428124182</v>
      </c>
      <c r="H26" s="71">
        <f>GEW!$D$8+($D26-GEW!$D$8)*SUM(Fasering!$D$5:$D$12)</f>
        <v>2819.3786</v>
      </c>
      <c r="I26" s="72">
        <f>($K$3+E26*12*7.57%)*SUM(Fasering!$D$5:$D$9)</f>
        <v>1298.9253429108717</v>
      </c>
      <c r="J26" s="30">
        <f>($K$3+F26*12*7.57%)*SUM(Fasering!$D$5:$D$10)</f>
        <v>1730.5098855203471</v>
      </c>
      <c r="K26" s="30">
        <f>($K$3+G26*12*7.57%)*SUM(Fasering!$D$5:$D$11)</f>
        <v>2196.6557696274081</v>
      </c>
      <c r="L26" s="73">
        <f>($K$3+H26*12*7.57%)*SUM(Fasering!$D$5:$D$12)</f>
        <v>2699.4635202400009</v>
      </c>
    </row>
    <row r="27" spans="1:12" x14ac:dyDescent="0.2">
      <c r="A27" s="52">
        <f t="shared" si="2"/>
        <v>17</v>
      </c>
      <c r="B27" s="16">
        <v>33169.160000000003</v>
      </c>
      <c r="C27" s="16">
        <f t="shared" si="0"/>
        <v>33832.543200000007</v>
      </c>
      <c r="D27" s="68">
        <f t="shared" si="1"/>
        <v>2819.3786</v>
      </c>
      <c r="E27" s="69">
        <f>GEW!$D$8+($D27-GEW!$D$8)*SUM(Fasering!$D$5:$D$9)</f>
        <v>2422.8546814193824</v>
      </c>
      <c r="F27" s="70">
        <f>GEW!$D$8+($D27-GEW!$D$8)*SUM(Fasering!$D$5:$D$10)</f>
        <v>2555.1284386069647</v>
      </c>
      <c r="G27" s="70">
        <f>GEW!$D$8+($D27-GEW!$D$8)*SUM(Fasering!$D$5:$D$11)</f>
        <v>2687.1048428124182</v>
      </c>
      <c r="H27" s="71">
        <f>GEW!$D$8+($D27-GEW!$D$8)*SUM(Fasering!$D$5:$D$12)</f>
        <v>2819.3786</v>
      </c>
      <c r="I27" s="72">
        <f>($K$3+E27*12*7.57%)*SUM(Fasering!$D$5:$D$9)</f>
        <v>1298.9253429108717</v>
      </c>
      <c r="J27" s="30">
        <f>($K$3+F27*12*7.57%)*SUM(Fasering!$D$5:$D$10)</f>
        <v>1730.5098855203471</v>
      </c>
      <c r="K27" s="30">
        <f>($K$3+G27*12*7.57%)*SUM(Fasering!$D$5:$D$11)</f>
        <v>2196.6557696274081</v>
      </c>
      <c r="L27" s="73">
        <f>($K$3+H27*12*7.57%)*SUM(Fasering!$D$5:$D$12)</f>
        <v>2699.4635202400009</v>
      </c>
    </row>
    <row r="28" spans="1:12" x14ac:dyDescent="0.2">
      <c r="A28" s="52">
        <f t="shared" si="2"/>
        <v>18</v>
      </c>
      <c r="B28" s="16">
        <v>34449.35</v>
      </c>
      <c r="C28" s="16">
        <f t="shared" si="0"/>
        <v>35138.337</v>
      </c>
      <c r="D28" s="68">
        <f t="shared" si="1"/>
        <v>2928.1947500000001</v>
      </c>
      <c r="E28" s="69">
        <f>GEW!$D$8+($D28-GEW!$D$8)*SUM(Fasering!$D$5:$D$9)</f>
        <v>2483.2772008883649</v>
      </c>
      <c r="F28" s="70">
        <f>GEW!$D$8+($D28-GEW!$D$8)*SUM(Fasering!$D$5:$D$10)</f>
        <v>2631.6942650350802</v>
      </c>
      <c r="G28" s="70">
        <f>GEW!$D$8+($D28-GEW!$D$8)*SUM(Fasering!$D$5:$D$11)</f>
        <v>2779.7776858532848</v>
      </c>
      <c r="H28" s="71">
        <f>GEW!$D$8+($D28-GEW!$D$8)*SUM(Fasering!$D$5:$D$12)</f>
        <v>2928.1947500000006</v>
      </c>
      <c r="I28" s="72">
        <f>($K$3+E28*12*7.57%)*SUM(Fasering!$D$5:$D$9)</f>
        <v>1329.4029895864526</v>
      </c>
      <c r="J28" s="30">
        <f>($K$3+F28*12*7.57%)*SUM(Fasering!$D$5:$D$10)</f>
        <v>1779.4487308616124</v>
      </c>
      <c r="K28" s="30">
        <f>($K$3+G28*12*7.57%)*SUM(Fasering!$D$5:$D$11)</f>
        <v>2268.3507487512102</v>
      </c>
      <c r="L28" s="73">
        <f>($K$3+H28*12*7.57%)*SUM(Fasering!$D$5:$D$12)</f>
        <v>2798.3121109000012</v>
      </c>
    </row>
    <row r="29" spans="1:12" x14ac:dyDescent="0.2">
      <c r="A29" s="52">
        <f t="shared" si="2"/>
        <v>19</v>
      </c>
      <c r="B29" s="16">
        <v>34449.35</v>
      </c>
      <c r="C29" s="16">
        <f t="shared" si="0"/>
        <v>35138.337</v>
      </c>
      <c r="D29" s="68">
        <f t="shared" si="1"/>
        <v>2928.1947500000001</v>
      </c>
      <c r="E29" s="69">
        <f>GEW!$D$8+($D29-GEW!$D$8)*SUM(Fasering!$D$5:$D$9)</f>
        <v>2483.2772008883649</v>
      </c>
      <c r="F29" s="70">
        <f>GEW!$D$8+($D29-GEW!$D$8)*SUM(Fasering!$D$5:$D$10)</f>
        <v>2631.6942650350802</v>
      </c>
      <c r="G29" s="70">
        <f>GEW!$D$8+($D29-GEW!$D$8)*SUM(Fasering!$D$5:$D$11)</f>
        <v>2779.7776858532848</v>
      </c>
      <c r="H29" s="71">
        <f>GEW!$D$8+($D29-GEW!$D$8)*SUM(Fasering!$D$5:$D$12)</f>
        <v>2928.1947500000006</v>
      </c>
      <c r="I29" s="72">
        <f>($K$3+E29*12*7.57%)*SUM(Fasering!$D$5:$D$9)</f>
        <v>1329.4029895864526</v>
      </c>
      <c r="J29" s="30">
        <f>($K$3+F29*12*7.57%)*SUM(Fasering!$D$5:$D$10)</f>
        <v>1779.4487308616124</v>
      </c>
      <c r="K29" s="30">
        <f>($K$3+G29*12*7.57%)*SUM(Fasering!$D$5:$D$11)</f>
        <v>2268.3507487512102</v>
      </c>
      <c r="L29" s="73">
        <f>($K$3+H29*12*7.57%)*SUM(Fasering!$D$5:$D$12)</f>
        <v>2798.3121109000012</v>
      </c>
    </row>
    <row r="30" spans="1:12" x14ac:dyDescent="0.2">
      <c r="A30" s="52">
        <f t="shared" si="2"/>
        <v>20</v>
      </c>
      <c r="B30" s="16">
        <v>35729.589999999997</v>
      </c>
      <c r="C30" s="16">
        <f t="shared" si="0"/>
        <v>36444.181799999998</v>
      </c>
      <c r="D30" s="68">
        <f t="shared" si="1"/>
        <v>3037.0151499999997</v>
      </c>
      <c r="E30" s="69">
        <f>GEW!$D$8+($D30-GEW!$D$8)*SUM(Fasering!$D$5:$D$9)</f>
        <v>2543.7020802617153</v>
      </c>
      <c r="F30" s="70">
        <f>GEW!$D$8+($D30-GEW!$D$8)*SUM(Fasering!$D$5:$D$10)</f>
        <v>2708.2630818719022</v>
      </c>
      <c r="G30" s="70">
        <f>GEW!$D$8+($D30-GEW!$D$8)*SUM(Fasering!$D$5:$D$11)</f>
        <v>2872.4541483898133</v>
      </c>
      <c r="H30" s="71">
        <f>GEW!$D$8+($D30-GEW!$D$8)*SUM(Fasering!$D$5:$D$12)</f>
        <v>3037.0151500000002</v>
      </c>
      <c r="I30" s="72">
        <f>($K$3+E30*12*7.57%)*SUM(Fasering!$D$5:$D$9)</f>
        <v>1359.8818266184132</v>
      </c>
      <c r="J30" s="30">
        <f>($K$3+F30*12*7.57%)*SUM(Fasering!$D$5:$D$10)</f>
        <v>1828.3894875928017</v>
      </c>
      <c r="K30" s="30">
        <f>($K$3+G30*12*7.57%)*SUM(Fasering!$D$5:$D$11)</f>
        <v>2340.0485280444836</v>
      </c>
      <c r="L30" s="73">
        <f>($K$3+H30*12*7.57%)*SUM(Fasering!$D$5:$D$12)</f>
        <v>2897.1645622600013</v>
      </c>
    </row>
    <row r="31" spans="1:12" x14ac:dyDescent="0.2">
      <c r="A31" s="52">
        <f t="shared" si="2"/>
        <v>21</v>
      </c>
      <c r="B31" s="16">
        <v>35729.589999999997</v>
      </c>
      <c r="C31" s="16">
        <f t="shared" si="0"/>
        <v>36444.181799999998</v>
      </c>
      <c r="D31" s="68">
        <f t="shared" si="1"/>
        <v>3037.0151499999997</v>
      </c>
      <c r="E31" s="69">
        <f>GEW!$D$8+($D31-GEW!$D$8)*SUM(Fasering!$D$5:$D$9)</f>
        <v>2543.7020802617153</v>
      </c>
      <c r="F31" s="70">
        <f>GEW!$D$8+($D31-GEW!$D$8)*SUM(Fasering!$D$5:$D$10)</f>
        <v>2708.2630818719022</v>
      </c>
      <c r="G31" s="70">
        <f>GEW!$D$8+($D31-GEW!$D$8)*SUM(Fasering!$D$5:$D$11)</f>
        <v>2872.4541483898133</v>
      </c>
      <c r="H31" s="71">
        <f>GEW!$D$8+($D31-GEW!$D$8)*SUM(Fasering!$D$5:$D$12)</f>
        <v>3037.0151500000002</v>
      </c>
      <c r="I31" s="72">
        <f>($K$3+E31*12*7.57%)*SUM(Fasering!$D$5:$D$9)</f>
        <v>1359.8818266184132</v>
      </c>
      <c r="J31" s="30">
        <f>($K$3+F31*12*7.57%)*SUM(Fasering!$D$5:$D$10)</f>
        <v>1828.3894875928017</v>
      </c>
      <c r="K31" s="30">
        <f>($K$3+G31*12*7.57%)*SUM(Fasering!$D$5:$D$11)</f>
        <v>2340.0485280444836</v>
      </c>
      <c r="L31" s="73">
        <f>($K$3+H31*12*7.57%)*SUM(Fasering!$D$5:$D$12)</f>
        <v>2897.1645622600013</v>
      </c>
    </row>
    <row r="32" spans="1:12" x14ac:dyDescent="0.2">
      <c r="A32" s="52">
        <f t="shared" si="2"/>
        <v>22</v>
      </c>
      <c r="B32" s="16">
        <v>37009.83</v>
      </c>
      <c r="C32" s="16">
        <f t="shared" si="0"/>
        <v>37750.026600000005</v>
      </c>
      <c r="D32" s="68">
        <f t="shared" si="1"/>
        <v>3145.8355500000002</v>
      </c>
      <c r="E32" s="69">
        <f>GEW!$D$8+($D32-GEW!$D$8)*SUM(Fasering!$D$5:$D$9)</f>
        <v>2604.1269596350662</v>
      </c>
      <c r="F32" s="70">
        <f>GEW!$D$8+($D32-GEW!$D$8)*SUM(Fasering!$D$5:$D$10)</f>
        <v>2784.8318987087241</v>
      </c>
      <c r="G32" s="70">
        <f>GEW!$D$8+($D32-GEW!$D$8)*SUM(Fasering!$D$5:$D$11)</f>
        <v>2965.1306109263423</v>
      </c>
      <c r="H32" s="71">
        <f>GEW!$D$8+($D32-GEW!$D$8)*SUM(Fasering!$D$5:$D$12)</f>
        <v>3145.8355500000007</v>
      </c>
      <c r="I32" s="72">
        <f>($K$3+E32*12*7.57%)*SUM(Fasering!$D$5:$D$9)</f>
        <v>1390.3606636503739</v>
      </c>
      <c r="J32" s="30">
        <f>($K$3+F32*12*7.57%)*SUM(Fasering!$D$5:$D$10)</f>
        <v>1877.3302443239916</v>
      </c>
      <c r="K32" s="30">
        <f>($K$3+G32*12*7.57%)*SUM(Fasering!$D$5:$D$11)</f>
        <v>2411.7463073377576</v>
      </c>
      <c r="L32" s="73">
        <f>($K$3+H32*12*7.57%)*SUM(Fasering!$D$5:$D$12)</f>
        <v>2996.0170136200018</v>
      </c>
    </row>
    <row r="33" spans="1:12" x14ac:dyDescent="0.2">
      <c r="A33" s="52">
        <f t="shared" si="2"/>
        <v>23</v>
      </c>
      <c r="B33" s="16">
        <v>38290.04</v>
      </c>
      <c r="C33" s="16">
        <f t="shared" si="0"/>
        <v>39055.840799999998</v>
      </c>
      <c r="D33" s="68">
        <f t="shared" si="1"/>
        <v>3254.6534000000001</v>
      </c>
      <c r="E33" s="69">
        <f>GEW!$D$8+($D33-GEW!$D$8)*SUM(Fasering!$D$5:$D$9)</f>
        <v>2664.5504230657962</v>
      </c>
      <c r="F33" s="70">
        <f>GEW!$D$8+($D33-GEW!$D$8)*SUM(Fasering!$D$5:$D$10)</f>
        <v>2861.3989213003224</v>
      </c>
      <c r="G33" s="70">
        <f>GEW!$D$8+($D33-GEW!$D$8)*SUM(Fasering!$D$5:$D$11)</f>
        <v>3057.8049017654739</v>
      </c>
      <c r="H33" s="71">
        <f>GEW!$D$8+($D33-GEW!$D$8)*SUM(Fasering!$D$5:$D$12)</f>
        <v>3254.6534000000001</v>
      </c>
      <c r="I33" s="72">
        <f>($K$3+E33*12*7.57%)*SUM(Fasering!$D$5:$D$9)</f>
        <v>1420.8387864685071</v>
      </c>
      <c r="J33" s="30">
        <f>($K$3+F33*12*7.57%)*SUM(Fasering!$D$5:$D$10)</f>
        <v>1926.269854221227</v>
      </c>
      <c r="K33" s="30">
        <f>($K$3+G33*12*7.57%)*SUM(Fasering!$D$5:$D$11)</f>
        <v>2483.4424065293483</v>
      </c>
      <c r="L33" s="73">
        <f>($K$3+H33*12*7.57%)*SUM(Fasering!$D$5:$D$12)</f>
        <v>3094.8671485600016</v>
      </c>
    </row>
    <row r="34" spans="1:12" x14ac:dyDescent="0.2">
      <c r="A34" s="52">
        <f t="shared" si="2"/>
        <v>24</v>
      </c>
      <c r="B34" s="16">
        <v>39570.28</v>
      </c>
      <c r="C34" s="16">
        <f t="shared" si="0"/>
        <v>40361.685599999997</v>
      </c>
      <c r="D34" s="68">
        <f t="shared" si="1"/>
        <v>3363.4737999999998</v>
      </c>
      <c r="E34" s="69">
        <f>GEW!$D$8+($D34-GEW!$D$8)*SUM(Fasering!$D$5:$D$9)</f>
        <v>2724.9753024391466</v>
      </c>
      <c r="F34" s="70">
        <f>GEW!$D$8+($D34-GEW!$D$8)*SUM(Fasering!$D$5:$D$10)</f>
        <v>2937.9677381371444</v>
      </c>
      <c r="G34" s="70">
        <f>GEW!$D$8+($D34-GEW!$D$8)*SUM(Fasering!$D$5:$D$11)</f>
        <v>3150.4813643020025</v>
      </c>
      <c r="H34" s="71">
        <f>GEW!$D$8+($D34-GEW!$D$8)*SUM(Fasering!$D$5:$D$12)</f>
        <v>3363.4737999999998</v>
      </c>
      <c r="I34" s="72">
        <f>($K$3+E34*12*7.57%)*SUM(Fasering!$D$5:$D$9)</f>
        <v>1451.3176235004676</v>
      </c>
      <c r="J34" s="30">
        <f>($K$3+F34*12*7.57%)*SUM(Fasering!$D$5:$D$10)</f>
        <v>1975.2106109524163</v>
      </c>
      <c r="K34" s="30">
        <f>($K$3+G34*12*7.57%)*SUM(Fasering!$D$5:$D$11)</f>
        <v>2555.1401858226218</v>
      </c>
      <c r="L34" s="73">
        <f>($K$3+H34*12*7.57%)*SUM(Fasering!$D$5:$D$12)</f>
        <v>3193.7195999200007</v>
      </c>
    </row>
    <row r="35" spans="1:12" x14ac:dyDescent="0.2">
      <c r="A35" s="52">
        <f t="shared" si="2"/>
        <v>25</v>
      </c>
      <c r="B35" s="16">
        <v>39642.07</v>
      </c>
      <c r="C35" s="16">
        <f t="shared" si="0"/>
        <v>40434.911399999997</v>
      </c>
      <c r="D35" s="68">
        <f t="shared" si="1"/>
        <v>3369.5759499999999</v>
      </c>
      <c r="E35" s="69">
        <f>GEW!$D$8+($D35-GEW!$D$8)*SUM(Fasering!$D$5:$D$9)</f>
        <v>2728.3636531313705</v>
      </c>
      <c r="F35" s="70">
        <f>GEW!$D$8+($D35-GEW!$D$8)*SUM(Fasering!$D$5:$D$10)</f>
        <v>2942.2613669572993</v>
      </c>
      <c r="G35" s="70">
        <f>GEW!$D$8+($D35-GEW!$D$8)*SUM(Fasering!$D$5:$D$11)</f>
        <v>3155.6782361740716</v>
      </c>
      <c r="H35" s="71">
        <f>GEW!$D$8+($D35-GEW!$D$8)*SUM(Fasering!$D$5:$D$12)</f>
        <v>3369.5759500000004</v>
      </c>
      <c r="I35" s="72">
        <f>($K$3+E35*12*7.57%)*SUM(Fasering!$D$5:$D$9)</f>
        <v>1453.0267371904979</v>
      </c>
      <c r="J35" s="30">
        <f>($K$3+F35*12*7.57%)*SUM(Fasering!$D$5:$D$10)</f>
        <v>1977.9549846055843</v>
      </c>
      <c r="K35" s="30">
        <f>($K$3+G35*12*7.57%)*SUM(Fasering!$D$5:$D$11)</f>
        <v>2559.1606691503298</v>
      </c>
      <c r="L35" s="73">
        <f>($K$3+H35*12*7.57%)*SUM(Fasering!$D$5:$D$12)</f>
        <v>3199.2627929800014</v>
      </c>
    </row>
    <row r="36" spans="1:12" x14ac:dyDescent="0.2">
      <c r="A36" s="52">
        <f t="shared" si="2"/>
        <v>26</v>
      </c>
      <c r="B36" s="16">
        <v>39708.6</v>
      </c>
      <c r="C36" s="16">
        <f t="shared" si="0"/>
        <v>40502.771999999997</v>
      </c>
      <c r="D36" s="68">
        <f t="shared" si="1"/>
        <v>3375.2309999999998</v>
      </c>
      <c r="E36" s="69">
        <f>GEW!$D$8+($D36-GEW!$D$8)*SUM(Fasering!$D$5:$D$9)</f>
        <v>2731.5037418840334</v>
      </c>
      <c r="F36" s="70">
        <f>GEW!$D$8+($D36-GEW!$D$8)*SUM(Fasering!$D$5:$D$10)</f>
        <v>2946.2404047815776</v>
      </c>
      <c r="G36" s="70">
        <f>GEW!$D$8+($D36-GEW!$D$8)*SUM(Fasering!$D$5:$D$11)</f>
        <v>3160.494337102456</v>
      </c>
      <c r="H36" s="71">
        <f>GEW!$D$8+($D36-GEW!$D$8)*SUM(Fasering!$D$5:$D$12)</f>
        <v>3375.2309999999998</v>
      </c>
      <c r="I36" s="72">
        <f>($K$3+E36*12*7.57%)*SUM(Fasering!$D$5:$D$9)</f>
        <v>1454.6106253893797</v>
      </c>
      <c r="J36" s="30">
        <f>($K$3+F36*12*7.57%)*SUM(Fasering!$D$5:$D$10)</f>
        <v>1980.4982800387268</v>
      </c>
      <c r="K36" s="30">
        <f>($K$3+G36*12*7.57%)*SUM(Fasering!$D$5:$D$11)</f>
        <v>2562.8865746495962</v>
      </c>
      <c r="L36" s="73">
        <f>($K$3+H36*12*7.57%)*SUM(Fasering!$D$5:$D$12)</f>
        <v>3204.3998404000008</v>
      </c>
    </row>
    <row r="37" spans="1:12" x14ac:dyDescent="0.2">
      <c r="A37" s="52">
        <f t="shared" si="2"/>
        <v>27</v>
      </c>
      <c r="B37" s="16">
        <v>39770.230000000003</v>
      </c>
      <c r="C37" s="16">
        <f t="shared" si="0"/>
        <v>40565.634600000005</v>
      </c>
      <c r="D37" s="68">
        <f t="shared" si="1"/>
        <v>3380.4695500000003</v>
      </c>
      <c r="E37" s="69">
        <f>GEW!$D$8+($D37-GEW!$D$8)*SUM(Fasering!$D$5:$D$9)</f>
        <v>2734.4125600085881</v>
      </c>
      <c r="F37" s="70">
        <f>GEW!$D$8+($D37-GEW!$D$8)*SUM(Fasering!$D$5:$D$10)</f>
        <v>2949.9263825526623</v>
      </c>
      <c r="G37" s="70">
        <f>GEW!$D$8+($D37-GEW!$D$8)*SUM(Fasering!$D$5:$D$11)</f>
        <v>3164.9557274559265</v>
      </c>
      <c r="H37" s="71">
        <f>GEW!$D$8+($D37-GEW!$D$8)*SUM(Fasering!$D$5:$D$12)</f>
        <v>3380.4695500000007</v>
      </c>
      <c r="I37" s="72">
        <f>($K$3+E37*12*7.57%)*SUM(Fasering!$D$5:$D$9)</f>
        <v>1456.077858663047</v>
      </c>
      <c r="J37" s="30">
        <f>($K$3+F37*12*7.57%)*SUM(Fasering!$D$5:$D$10)</f>
        <v>1982.8542592592976</v>
      </c>
      <c r="K37" s="30">
        <f>($K$3+G37*12*7.57%)*SUM(Fasering!$D$5:$D$11)</f>
        <v>2566.3380635406206</v>
      </c>
      <c r="L37" s="73">
        <f>($K$3+H37*12*7.57%)*SUM(Fasering!$D$5:$D$12)</f>
        <v>3209.1585392200018</v>
      </c>
    </row>
    <row r="38" spans="1:12" x14ac:dyDescent="0.2">
      <c r="A38" s="52">
        <f t="shared" si="2"/>
        <v>28</v>
      </c>
      <c r="B38" s="16">
        <v>39827.33</v>
      </c>
      <c r="C38" s="16">
        <f t="shared" si="0"/>
        <v>40623.876600000003</v>
      </c>
      <c r="D38" s="68">
        <f t="shared" si="1"/>
        <v>3385.32305</v>
      </c>
      <c r="E38" s="69">
        <f>GEW!$D$8+($D38-GEW!$D$8)*SUM(Fasering!$D$5:$D$9)</f>
        <v>2737.1075707973605</v>
      </c>
      <c r="F38" s="70">
        <f>GEW!$D$8+($D38-GEW!$D$8)*SUM(Fasering!$D$5:$D$10)</f>
        <v>2953.3414292949783</v>
      </c>
      <c r="G38" s="70">
        <f>GEW!$D$8+($D38-GEW!$D$8)*SUM(Fasering!$D$5:$D$11)</f>
        <v>3169.0891915023831</v>
      </c>
      <c r="H38" s="71">
        <f>GEW!$D$8+($D38-GEW!$D$8)*SUM(Fasering!$D$5:$D$12)</f>
        <v>3385.32305</v>
      </c>
      <c r="I38" s="72">
        <f>($K$3+E38*12*7.57%)*SUM(Fasering!$D$5:$D$9)</f>
        <v>1457.4372456487094</v>
      </c>
      <c r="J38" s="30">
        <f>($K$3+F38*12*7.57%)*SUM(Fasering!$D$5:$D$10)</f>
        <v>1985.0370665527355</v>
      </c>
      <c r="K38" s="30">
        <f>($K$3+G38*12*7.57%)*SUM(Fasering!$D$5:$D$11)</f>
        <v>2569.5358570774933</v>
      </c>
      <c r="L38" s="73">
        <f>($K$3+H38*12*7.57%)*SUM(Fasering!$D$5:$D$12)</f>
        <v>3213.5674586200016</v>
      </c>
    </row>
    <row r="39" spans="1:12" x14ac:dyDescent="0.2">
      <c r="A39" s="52">
        <f t="shared" si="2"/>
        <v>29</v>
      </c>
      <c r="B39" s="16">
        <v>39880.199999999997</v>
      </c>
      <c r="C39" s="16">
        <f t="shared" si="0"/>
        <v>40677.803999999996</v>
      </c>
      <c r="D39" s="68">
        <f t="shared" si="1"/>
        <v>3389.817</v>
      </c>
      <c r="E39" s="69">
        <f>GEW!$D$8+($D39-GEW!$D$8)*SUM(Fasering!$D$5:$D$9)</f>
        <v>2739.6029336765623</v>
      </c>
      <c r="F39" s="70">
        <f>GEW!$D$8+($D39-GEW!$D$8)*SUM(Fasering!$D$5:$D$10)</f>
        <v>2956.5034874607618</v>
      </c>
      <c r="G39" s="70">
        <f>GEW!$D$8+($D39-GEW!$D$8)*SUM(Fasering!$D$5:$D$11)</f>
        <v>3172.9164462158005</v>
      </c>
      <c r="H39" s="71">
        <f>GEW!$D$8+($D39-GEW!$D$8)*SUM(Fasering!$D$5:$D$12)</f>
        <v>3389.817</v>
      </c>
      <c r="I39" s="72">
        <f>($K$3+E39*12*7.57%)*SUM(Fasering!$D$5:$D$9)</f>
        <v>1458.6959284846466</v>
      </c>
      <c r="J39" s="30">
        <f>($K$3+F39*12*7.57%)*SUM(Fasering!$D$5:$D$10)</f>
        <v>1987.0581702585855</v>
      </c>
      <c r="K39" s="30">
        <f>($K$3+G39*12*7.57%)*SUM(Fasering!$D$5:$D$11)</f>
        <v>2572.4967562770453</v>
      </c>
      <c r="L39" s="73">
        <f>($K$3+H39*12*7.57%)*SUM(Fasering!$D$5:$D$12)</f>
        <v>3217.6497628000016</v>
      </c>
    </row>
    <row r="40" spans="1:12" x14ac:dyDescent="0.2">
      <c r="A40" s="52">
        <f t="shared" si="2"/>
        <v>30</v>
      </c>
      <c r="B40" s="16">
        <v>39929.21</v>
      </c>
      <c r="C40" s="16">
        <f t="shared" si="0"/>
        <v>40727.794199999997</v>
      </c>
      <c r="D40" s="68">
        <f t="shared" si="1"/>
        <v>3393.9828499999999</v>
      </c>
      <c r="E40" s="69">
        <f>GEW!$D$8+($D40-GEW!$D$8)*SUM(Fasering!$D$5:$D$9)</f>
        <v>2741.916111938519</v>
      </c>
      <c r="F40" s="70">
        <f>GEW!$D$8+($D40-GEW!$D$8)*SUM(Fasering!$D$5:$D$10)</f>
        <v>2959.4346860744376</v>
      </c>
      <c r="G40" s="70">
        <f>GEW!$D$8+($D40-GEW!$D$8)*SUM(Fasering!$D$5:$D$11)</f>
        <v>3176.4642758640816</v>
      </c>
      <c r="H40" s="71">
        <f>GEW!$D$8+($D40-GEW!$D$8)*SUM(Fasering!$D$5:$D$12)</f>
        <v>3393.9828500000003</v>
      </c>
      <c r="I40" s="72">
        <f>($K$3+E40*12*7.57%)*SUM(Fasering!$D$5:$D$9)</f>
        <v>1459.8627158080672</v>
      </c>
      <c r="J40" s="30">
        <f>($K$3+F40*12*7.57%)*SUM(Fasering!$D$5:$D$10)</f>
        <v>1988.931714662288</v>
      </c>
      <c r="K40" s="30">
        <f>($K$3+G40*12*7.57%)*SUM(Fasering!$D$5:$D$11)</f>
        <v>2575.2414823933696</v>
      </c>
      <c r="L40" s="73">
        <f>($K$3+H40*12*7.57%)*SUM(Fasering!$D$5:$D$12)</f>
        <v>3221.4340209400016</v>
      </c>
    </row>
    <row r="41" spans="1:12" x14ac:dyDescent="0.2">
      <c r="A41" s="52">
        <f t="shared" si="2"/>
        <v>31</v>
      </c>
      <c r="B41" s="16">
        <v>39974.58</v>
      </c>
      <c r="C41" s="16">
        <f t="shared" si="0"/>
        <v>40774.071600000003</v>
      </c>
      <c r="D41" s="68">
        <f t="shared" si="1"/>
        <v>3397.8393000000001</v>
      </c>
      <c r="E41" s="69">
        <f>GEW!$D$8+($D41-GEW!$D$8)*SUM(Fasering!$D$5:$D$9)</f>
        <v>2744.0574891624528</v>
      </c>
      <c r="F41" s="70">
        <f>GEW!$D$8+($D41-GEW!$D$8)*SUM(Fasering!$D$5:$D$10)</f>
        <v>2962.1481829343129</v>
      </c>
      <c r="G41" s="70">
        <f>GEW!$D$8+($D41-GEW!$D$8)*SUM(Fasering!$D$5:$D$11)</f>
        <v>3179.7486062281405</v>
      </c>
      <c r="H41" s="71">
        <f>GEW!$D$8+($D41-GEW!$D$8)*SUM(Fasering!$D$5:$D$12)</f>
        <v>3397.8393000000005</v>
      </c>
      <c r="I41" s="72">
        <f>($K$3+E41*12*7.57%)*SUM(Fasering!$D$5:$D$9)</f>
        <v>1460.9428451870433</v>
      </c>
      <c r="J41" s="30">
        <f>($K$3+F41*12*7.57%)*SUM(Fasering!$D$5:$D$10)</f>
        <v>1990.666109879508</v>
      </c>
      <c r="K41" s="30">
        <f>($K$3+G41*12*7.57%)*SUM(Fasering!$D$5:$D$11)</f>
        <v>2577.782356172143</v>
      </c>
      <c r="L41" s="73">
        <f>($K$3+H41*12*7.57%)*SUM(Fasering!$D$5:$D$12)</f>
        <v>3224.9372201200022</v>
      </c>
    </row>
    <row r="42" spans="1:12" x14ac:dyDescent="0.2">
      <c r="A42" s="52">
        <f t="shared" si="2"/>
        <v>32</v>
      </c>
      <c r="B42" s="16">
        <v>40016.589999999997</v>
      </c>
      <c r="C42" s="16">
        <f t="shared" si="0"/>
        <v>40816.921799999996</v>
      </c>
      <c r="D42" s="68">
        <f t="shared" si="1"/>
        <v>3401.4101499999997</v>
      </c>
      <c r="E42" s="69">
        <f>GEW!$D$8+($D42-GEW!$D$8)*SUM(Fasering!$D$5:$D$9)</f>
        <v>2746.0402808128265</v>
      </c>
      <c r="F42" s="70">
        <f>GEW!$D$8+($D42-GEW!$D$8)*SUM(Fasering!$D$5:$D$10)</f>
        <v>2964.660724329141</v>
      </c>
      <c r="G42" s="70">
        <f>GEW!$D$8+($D42-GEW!$D$8)*SUM(Fasering!$D$5:$D$11)</f>
        <v>3182.7897064836857</v>
      </c>
      <c r="H42" s="71">
        <f>GEW!$D$8+($D42-GEW!$D$8)*SUM(Fasering!$D$5:$D$12)</f>
        <v>3401.4101499999997</v>
      </c>
      <c r="I42" s="72">
        <f>($K$3+E42*12*7.57%)*SUM(Fasering!$D$5:$D$9)</f>
        <v>1461.9429826173005</v>
      </c>
      <c r="J42" s="30">
        <f>($K$3+F42*12*7.57%)*SUM(Fasering!$D$5:$D$10)</f>
        <v>1992.2720596938223</v>
      </c>
      <c r="K42" s="30">
        <f>($K$3+G42*12*7.57%)*SUM(Fasering!$D$5:$D$11)</f>
        <v>2580.1350585624059</v>
      </c>
      <c r="L42" s="73">
        <f>($K$3+H42*12*7.57%)*SUM(Fasering!$D$5:$D$12)</f>
        <v>3228.180980260001</v>
      </c>
    </row>
    <row r="43" spans="1:12" x14ac:dyDescent="0.2">
      <c r="A43" s="52">
        <f t="shared" si="2"/>
        <v>33</v>
      </c>
      <c r="B43" s="16">
        <v>40055.49</v>
      </c>
      <c r="C43" s="16">
        <f t="shared" si="0"/>
        <v>40856.599799999996</v>
      </c>
      <c r="D43" s="68">
        <f t="shared" si="1"/>
        <v>3404.7166499999998</v>
      </c>
      <c r="E43" s="69">
        <f>GEW!$D$8+($D43-GEW!$D$8)*SUM(Fasering!$D$5:$D$9)</f>
        <v>2747.8762864114824</v>
      </c>
      <c r="F43" s="70">
        <f>GEW!$D$8+($D43-GEW!$D$8)*SUM(Fasering!$D$5:$D$10)</f>
        <v>2966.9872623024526</v>
      </c>
      <c r="G43" s="70">
        <f>GEW!$D$8+($D43-GEW!$D$8)*SUM(Fasering!$D$5:$D$11)</f>
        <v>3185.6056741090301</v>
      </c>
      <c r="H43" s="71">
        <f>GEW!$D$8+($D43-GEW!$D$8)*SUM(Fasering!$D$5:$D$12)</f>
        <v>3404.7166500000003</v>
      </c>
      <c r="I43" s="72">
        <f>($K$3+E43*12*7.57%)*SUM(Fasering!$D$5:$D$9)</f>
        <v>1462.8690798807379</v>
      </c>
      <c r="J43" s="30">
        <f>($K$3+F43*12*7.57%)*SUM(Fasering!$D$5:$D$10)</f>
        <v>1993.7591210548508</v>
      </c>
      <c r="K43" s="30">
        <f>($K$3+G43*12*7.57%)*SUM(Fasering!$D$5:$D$11)</f>
        <v>2582.3135904115188</v>
      </c>
      <c r="L43" s="73">
        <f>($K$3+H43*12*7.57%)*SUM(Fasering!$D$5:$D$12)</f>
        <v>3231.1846048600014</v>
      </c>
    </row>
    <row r="44" spans="1:12" x14ac:dyDescent="0.2">
      <c r="A44" s="52">
        <f t="shared" si="2"/>
        <v>34</v>
      </c>
      <c r="B44" s="16">
        <v>40091.53</v>
      </c>
      <c r="C44" s="16">
        <f t="shared" si="0"/>
        <v>40893.3606</v>
      </c>
      <c r="D44" s="68">
        <f t="shared" si="1"/>
        <v>3407.7800499999998</v>
      </c>
      <c r="E44" s="69">
        <f>GEW!$D$8+($D44-GEW!$D$8)*SUM(Fasering!$D$5:$D$9)</f>
        <v>2749.577305480263</v>
      </c>
      <c r="F44" s="70">
        <f>GEW!$D$8+($D44-GEW!$D$8)*SUM(Fasering!$D$5:$D$10)</f>
        <v>2969.1427488977779</v>
      </c>
      <c r="G44" s="70">
        <f>GEW!$D$8+($D44-GEW!$D$8)*SUM(Fasering!$D$5:$D$11)</f>
        <v>3188.2146065824854</v>
      </c>
      <c r="H44" s="71">
        <f>GEW!$D$8+($D44-GEW!$D$8)*SUM(Fasering!$D$5:$D$12)</f>
        <v>3407.7800500000003</v>
      </c>
      <c r="I44" s="72">
        <f>($K$3+E44*12*7.57%)*SUM(Fasering!$D$5:$D$9)</f>
        <v>1463.7270887592545</v>
      </c>
      <c r="J44" s="30">
        <f>($K$3+F44*12*7.57%)*SUM(Fasering!$D$5:$D$10)</f>
        <v>1995.1368509122146</v>
      </c>
      <c r="K44" s="30">
        <f>($K$3+G44*12*7.57%)*SUM(Fasering!$D$5:$D$11)</f>
        <v>2584.3319525668408</v>
      </c>
      <c r="L44" s="73">
        <f>($K$3+H44*12*7.57%)*SUM(Fasering!$D$5:$D$12)</f>
        <v>3233.9673974200014</v>
      </c>
    </row>
    <row r="45" spans="1:12" x14ac:dyDescent="0.2">
      <c r="A45" s="52">
        <f t="shared" si="2"/>
        <v>35</v>
      </c>
      <c r="B45" s="16">
        <v>40124.870000000003</v>
      </c>
      <c r="C45" s="16">
        <f t="shared" si="0"/>
        <v>40927.367400000003</v>
      </c>
      <c r="D45" s="68">
        <f t="shared" si="1"/>
        <v>3410.6139499999999</v>
      </c>
      <c r="E45" s="69">
        <f>GEW!$D$8+($D45-GEW!$D$8)*SUM(Fasering!$D$5:$D$9)</f>
        <v>2751.1508897131471</v>
      </c>
      <c r="F45" s="70">
        <f>GEW!$D$8+($D45-GEW!$D$8)*SUM(Fasering!$D$5:$D$10)</f>
        <v>2971.1367534229757</v>
      </c>
      <c r="G45" s="70">
        <f>GEW!$D$8+($D45-GEW!$D$8)*SUM(Fasering!$D$5:$D$11)</f>
        <v>3190.6280862901713</v>
      </c>
      <c r="H45" s="71">
        <f>GEW!$D$8+($D45-GEW!$D$8)*SUM(Fasering!$D$5:$D$12)</f>
        <v>3410.6139499999999</v>
      </c>
      <c r="I45" s="72">
        <f>($K$3+E45*12*7.57%)*SUM(Fasering!$D$5:$D$9)</f>
        <v>1464.520818393265</v>
      </c>
      <c r="J45" s="30">
        <f>($K$3+F45*12*7.57%)*SUM(Fasering!$D$5:$D$10)</f>
        <v>1996.4113657136722</v>
      </c>
      <c r="K45" s="30">
        <f>($K$3+G45*12*7.57%)*SUM(Fasering!$D$5:$D$11)</f>
        <v>2586.1991055706821</v>
      </c>
      <c r="L45" s="73">
        <f>($K$3+H45*12*7.57%)*SUM(Fasering!$D$5:$D$12)</f>
        <v>3236.5417121800015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38</v>
      </c>
      <c r="B1" s="1" t="s">
        <v>101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25061.73</v>
      </c>
      <c r="C10" s="16">
        <f t="shared" ref="C10:C45" si="0">B10*$D$3</f>
        <v>25562.964599999999</v>
      </c>
      <c r="D10" s="68">
        <f t="shared" ref="D10:D45" si="1">B10/12*$D$3</f>
        <v>2130.2470499999999</v>
      </c>
      <c r="E10" s="69">
        <f>GEW!$D$8+($D10-GEW!$D$8)*SUM(Fasering!$D$5:$D$9)</f>
        <v>2040.1994919409369</v>
      </c>
      <c r="F10" s="70">
        <f>GEW!$D$8+($D10-GEW!$D$8)*SUM(Fasering!$D$5:$D$10)</f>
        <v>2070.2378534921772</v>
      </c>
      <c r="G10" s="70">
        <f>GEW!$D$8+($D10-GEW!$D$8)*SUM(Fasering!$D$5:$D$11)</f>
        <v>2100.2086884487594</v>
      </c>
      <c r="H10" s="71">
        <f>GEW!$D$8+($D10-GEW!$D$8)*SUM(Fasering!$D$5:$D$12)</f>
        <v>2130.2470499999999</v>
      </c>
      <c r="I10" s="72">
        <f>($K$3+E10*12*7.57%)*SUM(Fasering!$D$5:$D$9)</f>
        <v>1105.9107224350005</v>
      </c>
      <c r="J10" s="30">
        <f>($K$3+F10*12*7.57%)*SUM(Fasering!$D$5:$D$10)</f>
        <v>1420.5806852569985</v>
      </c>
      <c r="K10" s="30">
        <f>($K$3+G10*12*7.57%)*SUM(Fasering!$D$5:$D$11)</f>
        <v>1742.6122100013483</v>
      </c>
      <c r="L10" s="73">
        <f>($K$3+H10*12*7.57%)*SUM(Fasering!$D$5:$D$12)</f>
        <v>2073.4564202200004</v>
      </c>
    </row>
    <row r="11" spans="1:12" x14ac:dyDescent="0.2">
      <c r="A11" s="52">
        <f t="shared" ref="A11:A45" si="2">+A10+1</f>
        <v>1</v>
      </c>
      <c r="B11" s="16">
        <v>26037.58</v>
      </c>
      <c r="C11" s="16">
        <f t="shared" si="0"/>
        <v>26558.331600000001</v>
      </c>
      <c r="D11" s="68">
        <f t="shared" si="1"/>
        <v>2213.1943000000006</v>
      </c>
      <c r="E11" s="69">
        <f>GEW!$D$8+($D11-GEW!$D$8)*SUM(Fasering!$D$5:$D$9)</f>
        <v>2086.2577455000232</v>
      </c>
      <c r="F11" s="70">
        <f>GEW!$D$8+($D11-GEW!$D$8)*SUM(Fasering!$D$5:$D$10)</f>
        <v>2128.6016602082723</v>
      </c>
      <c r="G11" s="70">
        <f>GEW!$D$8+($D11-GEW!$D$8)*SUM(Fasering!$D$5:$D$11)</f>
        <v>2170.850385291752</v>
      </c>
      <c r="H11" s="71">
        <f>GEW!$D$8+($D11-GEW!$D$8)*SUM(Fasering!$D$5:$D$12)</f>
        <v>2213.1943000000006</v>
      </c>
      <c r="I11" s="72">
        <f>($K$3+E11*12*7.57%)*SUM(Fasering!$D$5:$D$9)</f>
        <v>1129.1429078983817</v>
      </c>
      <c r="J11" s="30">
        <f>($K$3+F11*12*7.57%)*SUM(Fasering!$D$5:$D$10)</f>
        <v>1457.8852824076359</v>
      </c>
      <c r="K11" s="30">
        <f>($K$3+G11*12*7.57%)*SUM(Fasering!$D$5:$D$11)</f>
        <v>1797.263117583788</v>
      </c>
      <c r="L11" s="73">
        <f>($K$3+H11*12*7.57%)*SUM(Fasering!$D$5:$D$12)</f>
        <v>2148.8057021200011</v>
      </c>
    </row>
    <row r="12" spans="1:12" x14ac:dyDescent="0.2">
      <c r="A12" s="52">
        <f t="shared" si="2"/>
        <v>2</v>
      </c>
      <c r="B12" s="16">
        <v>27013.42</v>
      </c>
      <c r="C12" s="16">
        <f t="shared" si="0"/>
        <v>27553.688399999999</v>
      </c>
      <c r="D12" s="68">
        <f t="shared" si="1"/>
        <v>2296.1406999999999</v>
      </c>
      <c r="E12" s="69">
        <f>GEW!$D$8+($D12-GEW!$D$8)*SUM(Fasering!$D$5:$D$9)</f>
        <v>2132.3155270782354</v>
      </c>
      <c r="F12" s="70">
        <f>GEW!$D$8+($D12-GEW!$D$8)*SUM(Fasering!$D$5:$D$10)</f>
        <v>2186.964868842625</v>
      </c>
      <c r="G12" s="70">
        <f>GEW!$D$8+($D12-GEW!$D$8)*SUM(Fasering!$D$5:$D$11)</f>
        <v>2241.4913582356103</v>
      </c>
      <c r="H12" s="71">
        <f>GEW!$D$8+($D12-GEW!$D$8)*SUM(Fasering!$D$5:$D$12)</f>
        <v>2296.1406999999999</v>
      </c>
      <c r="I12" s="72">
        <f>($K$3+E12*12*7.57%)*SUM(Fasering!$D$5:$D$9)</f>
        <v>1152.3748552904867</v>
      </c>
      <c r="J12" s="30">
        <f>($K$3+F12*12*7.57%)*SUM(Fasering!$D$5:$D$10)</f>
        <v>1495.1894972802879</v>
      </c>
      <c r="K12" s="30">
        <f>($K$3+G12*12*7.57%)*SUM(Fasering!$D$5:$D$11)</f>
        <v>1851.9134651323311</v>
      </c>
      <c r="L12" s="73">
        <f>($K$3+H12*12*7.57%)*SUM(Fasering!$D$5:$D$12)</f>
        <v>2224.1542118800007</v>
      </c>
    </row>
    <row r="13" spans="1:12" x14ac:dyDescent="0.2">
      <c r="A13" s="52">
        <f t="shared" si="2"/>
        <v>3</v>
      </c>
      <c r="B13" s="16">
        <v>27989.279999999999</v>
      </c>
      <c r="C13" s="16">
        <f t="shared" si="0"/>
        <v>28549.065599999998</v>
      </c>
      <c r="D13" s="68">
        <f t="shared" si="1"/>
        <v>2379.0888</v>
      </c>
      <c r="E13" s="69">
        <f>GEW!$D$8+($D13-GEW!$D$8)*SUM(Fasering!$D$5:$D$9)</f>
        <v>2178.374252618195</v>
      </c>
      <c r="F13" s="70">
        <f>GEW!$D$8+($D13-GEW!$D$8)*SUM(Fasering!$D$5:$D$10)</f>
        <v>2245.3292736404605</v>
      </c>
      <c r="G13" s="70">
        <f>GEW!$D$8+($D13-GEW!$D$8)*SUM(Fasering!$D$5:$D$11)</f>
        <v>2312.1337789777349</v>
      </c>
      <c r="H13" s="71">
        <f>GEW!$D$8+($D13-GEW!$D$8)*SUM(Fasering!$D$5:$D$12)</f>
        <v>2379.0888</v>
      </c>
      <c r="I13" s="72">
        <f>($K$3+E13*12*7.57%)*SUM(Fasering!$D$5:$D$9)</f>
        <v>1175.6072788251433</v>
      </c>
      <c r="J13" s="30">
        <f>($K$3+F13*12*7.57%)*SUM(Fasering!$D$5:$D$10)</f>
        <v>1532.4944767089096</v>
      </c>
      <c r="K13" s="30">
        <f>($K$3+G13*12*7.57%)*SUM(Fasering!$D$5:$D$11)</f>
        <v>1906.5649327486647</v>
      </c>
      <c r="L13" s="73">
        <f>($K$3+H13*12*7.57%)*SUM(Fasering!$D$5:$D$12)</f>
        <v>2299.5042659200008</v>
      </c>
    </row>
    <row r="14" spans="1:12" x14ac:dyDescent="0.2">
      <c r="A14" s="52">
        <f t="shared" si="2"/>
        <v>4</v>
      </c>
      <c r="B14" s="16">
        <v>28965.119999999999</v>
      </c>
      <c r="C14" s="16">
        <f t="shared" si="0"/>
        <v>29544.422399999999</v>
      </c>
      <c r="D14" s="68">
        <f t="shared" si="1"/>
        <v>2462.0351999999998</v>
      </c>
      <c r="E14" s="69">
        <f>GEW!$D$8+($D14-GEW!$D$8)*SUM(Fasering!$D$5:$D$9)</f>
        <v>2224.4320341964076</v>
      </c>
      <c r="F14" s="70">
        <f>GEW!$D$8+($D14-GEW!$D$8)*SUM(Fasering!$D$5:$D$10)</f>
        <v>2303.6924822748133</v>
      </c>
      <c r="G14" s="70">
        <f>GEW!$D$8+($D14-GEW!$D$8)*SUM(Fasering!$D$5:$D$11)</f>
        <v>2382.7747519215936</v>
      </c>
      <c r="H14" s="71">
        <f>GEW!$D$8+($D14-GEW!$D$8)*SUM(Fasering!$D$5:$D$12)</f>
        <v>2462.0351999999998</v>
      </c>
      <c r="I14" s="72">
        <f>($K$3+E14*12*7.57%)*SUM(Fasering!$D$5:$D$9)</f>
        <v>1198.8392262172488</v>
      </c>
      <c r="J14" s="30">
        <f>($K$3+F14*12*7.57%)*SUM(Fasering!$D$5:$D$10)</f>
        <v>1569.7986915815613</v>
      </c>
      <c r="K14" s="30">
        <f>($K$3+G14*12*7.57%)*SUM(Fasering!$D$5:$D$11)</f>
        <v>1961.2152802972087</v>
      </c>
      <c r="L14" s="73">
        <f>($K$3+H14*12*7.57%)*SUM(Fasering!$D$5:$D$12)</f>
        <v>2374.8527756800004</v>
      </c>
    </row>
    <row r="15" spans="1:12" x14ac:dyDescent="0.2">
      <c r="A15" s="52">
        <f t="shared" si="2"/>
        <v>5</v>
      </c>
      <c r="B15" s="16">
        <v>28965.119999999999</v>
      </c>
      <c r="C15" s="16">
        <f t="shared" si="0"/>
        <v>29544.422399999999</v>
      </c>
      <c r="D15" s="68">
        <f t="shared" si="1"/>
        <v>2462.0351999999998</v>
      </c>
      <c r="E15" s="69">
        <f>GEW!$D$8+($D15-GEW!$D$8)*SUM(Fasering!$D$5:$D$9)</f>
        <v>2224.4320341964076</v>
      </c>
      <c r="F15" s="70">
        <f>GEW!$D$8+($D15-GEW!$D$8)*SUM(Fasering!$D$5:$D$10)</f>
        <v>2303.6924822748133</v>
      </c>
      <c r="G15" s="70">
        <f>GEW!$D$8+($D15-GEW!$D$8)*SUM(Fasering!$D$5:$D$11)</f>
        <v>2382.7747519215936</v>
      </c>
      <c r="H15" s="71">
        <f>GEW!$D$8+($D15-GEW!$D$8)*SUM(Fasering!$D$5:$D$12)</f>
        <v>2462.0351999999998</v>
      </c>
      <c r="I15" s="72">
        <f>($K$3+E15*12*7.57%)*SUM(Fasering!$D$5:$D$9)</f>
        <v>1198.8392262172488</v>
      </c>
      <c r="J15" s="30">
        <f>($K$3+F15*12*7.57%)*SUM(Fasering!$D$5:$D$10)</f>
        <v>1569.7986915815613</v>
      </c>
      <c r="K15" s="30">
        <f>($K$3+G15*12*7.57%)*SUM(Fasering!$D$5:$D$11)</f>
        <v>1961.2152802972087</v>
      </c>
      <c r="L15" s="73">
        <f>($K$3+H15*12*7.57%)*SUM(Fasering!$D$5:$D$12)</f>
        <v>2374.8527756800004</v>
      </c>
    </row>
    <row r="16" spans="1:12" x14ac:dyDescent="0.2">
      <c r="A16" s="52">
        <f t="shared" si="2"/>
        <v>6</v>
      </c>
      <c r="B16" s="16">
        <v>29718.63</v>
      </c>
      <c r="C16" s="16">
        <f t="shared" si="0"/>
        <v>30313.0026</v>
      </c>
      <c r="D16" s="68">
        <f t="shared" si="1"/>
        <v>2526.0835500000003</v>
      </c>
      <c r="E16" s="69">
        <f>GEW!$D$8+($D16-GEW!$D$8)*SUM(Fasering!$D$5:$D$9)</f>
        <v>2259.9962650098596</v>
      </c>
      <c r="F16" s="70">
        <f>GEW!$D$8+($D16-GEW!$D$8)*SUM(Fasering!$D$5:$D$10)</f>
        <v>2348.7585395568185</v>
      </c>
      <c r="G16" s="70">
        <f>GEW!$D$8+($D16-GEW!$D$8)*SUM(Fasering!$D$5:$D$11)</f>
        <v>2437.3212754530414</v>
      </c>
      <c r="H16" s="71">
        <f>GEW!$D$8+($D16-GEW!$D$8)*SUM(Fasering!$D$5:$D$12)</f>
        <v>2526.0835500000003</v>
      </c>
      <c r="I16" s="72">
        <f>($K$3+E16*12*7.57%)*SUM(Fasering!$D$5:$D$9)</f>
        <v>1216.7781349312031</v>
      </c>
      <c r="J16" s="30">
        <f>($K$3+F16*12*7.57%)*SUM(Fasering!$D$5:$D$10)</f>
        <v>1598.6037200172605</v>
      </c>
      <c r="K16" s="30">
        <f>($K$3+G16*12*7.57%)*SUM(Fasering!$D$5:$D$11)</f>
        <v>2003.4143942721473</v>
      </c>
      <c r="L16" s="73">
        <f>($K$3+H16*12*7.57%)*SUM(Fasering!$D$5:$D$12)</f>
        <v>2433.0342968200011</v>
      </c>
    </row>
    <row r="17" spans="1:12" x14ac:dyDescent="0.2">
      <c r="A17" s="52">
        <f t="shared" si="2"/>
        <v>7</v>
      </c>
      <c r="B17" s="16">
        <v>29718.63</v>
      </c>
      <c r="C17" s="16">
        <f t="shared" si="0"/>
        <v>30313.0026</v>
      </c>
      <c r="D17" s="68">
        <f t="shared" si="1"/>
        <v>2526.0835500000003</v>
      </c>
      <c r="E17" s="69">
        <f>GEW!$D$8+($D17-GEW!$D$8)*SUM(Fasering!$D$5:$D$9)</f>
        <v>2259.9962650098596</v>
      </c>
      <c r="F17" s="70">
        <f>GEW!$D$8+($D17-GEW!$D$8)*SUM(Fasering!$D$5:$D$10)</f>
        <v>2348.7585395568185</v>
      </c>
      <c r="G17" s="70">
        <f>GEW!$D$8+($D17-GEW!$D$8)*SUM(Fasering!$D$5:$D$11)</f>
        <v>2437.3212754530414</v>
      </c>
      <c r="H17" s="71">
        <f>GEW!$D$8+($D17-GEW!$D$8)*SUM(Fasering!$D$5:$D$12)</f>
        <v>2526.0835500000003</v>
      </c>
      <c r="I17" s="72">
        <f>($K$3+E17*12*7.57%)*SUM(Fasering!$D$5:$D$9)</f>
        <v>1216.7781349312031</v>
      </c>
      <c r="J17" s="30">
        <f>($K$3+F17*12*7.57%)*SUM(Fasering!$D$5:$D$10)</f>
        <v>1598.6037200172605</v>
      </c>
      <c r="K17" s="30">
        <f>($K$3+G17*12*7.57%)*SUM(Fasering!$D$5:$D$11)</f>
        <v>2003.4143942721473</v>
      </c>
      <c r="L17" s="73">
        <f>($K$3+H17*12*7.57%)*SUM(Fasering!$D$5:$D$12)</f>
        <v>2433.0342968200011</v>
      </c>
    </row>
    <row r="18" spans="1:12" x14ac:dyDescent="0.2">
      <c r="A18" s="52">
        <f t="shared" si="2"/>
        <v>8</v>
      </c>
      <c r="B18" s="16">
        <v>31109.49</v>
      </c>
      <c r="C18" s="16">
        <f t="shared" si="0"/>
        <v>31731.679800000002</v>
      </c>
      <c r="D18" s="68">
        <f t="shared" si="1"/>
        <v>2644.30665</v>
      </c>
      <c r="E18" s="69">
        <f>GEW!$D$8+($D18-GEW!$D$8)*SUM(Fasering!$D$5:$D$9)</f>
        <v>2325.642196807974</v>
      </c>
      <c r="F18" s="70">
        <f>GEW!$D$8+($D18-GEW!$D$8)*SUM(Fasering!$D$5:$D$10)</f>
        <v>2431.9433366149187</v>
      </c>
      <c r="G18" s="70">
        <f>GEW!$D$8+($D18-GEW!$D$8)*SUM(Fasering!$D$5:$D$11)</f>
        <v>2538.0055101930557</v>
      </c>
      <c r="H18" s="71">
        <f>GEW!$D$8+($D18-GEW!$D$8)*SUM(Fasering!$D$5:$D$12)</f>
        <v>2644.30665</v>
      </c>
      <c r="I18" s="72">
        <f>($K$3+E18*12*7.57%)*SUM(Fasering!$D$5:$D$9)</f>
        <v>1249.8905164176995</v>
      </c>
      <c r="J18" s="30">
        <f>($K$3+F18*12*7.57%)*SUM(Fasering!$D$5:$D$10)</f>
        <v>1651.7732358167532</v>
      </c>
      <c r="K18" s="30">
        <f>($K$3+G18*12*7.57%)*SUM(Fasering!$D$5:$D$11)</f>
        <v>2081.3072685049801</v>
      </c>
      <c r="L18" s="73">
        <f>($K$3+H18*12*7.57%)*SUM(Fasering!$D$5:$D$12)</f>
        <v>2540.4281608600004</v>
      </c>
    </row>
    <row r="19" spans="1:12" x14ac:dyDescent="0.2">
      <c r="A19" s="52">
        <f t="shared" si="2"/>
        <v>9</v>
      </c>
      <c r="B19" s="16">
        <v>31109.49</v>
      </c>
      <c r="C19" s="16">
        <f t="shared" si="0"/>
        <v>31731.679800000002</v>
      </c>
      <c r="D19" s="68">
        <f t="shared" si="1"/>
        <v>2644.30665</v>
      </c>
      <c r="E19" s="69">
        <f>GEW!$D$8+($D19-GEW!$D$8)*SUM(Fasering!$D$5:$D$9)</f>
        <v>2325.642196807974</v>
      </c>
      <c r="F19" s="70">
        <f>GEW!$D$8+($D19-GEW!$D$8)*SUM(Fasering!$D$5:$D$10)</f>
        <v>2431.9433366149187</v>
      </c>
      <c r="G19" s="70">
        <f>GEW!$D$8+($D19-GEW!$D$8)*SUM(Fasering!$D$5:$D$11)</f>
        <v>2538.0055101930557</v>
      </c>
      <c r="H19" s="71">
        <f>GEW!$D$8+($D19-GEW!$D$8)*SUM(Fasering!$D$5:$D$12)</f>
        <v>2644.30665</v>
      </c>
      <c r="I19" s="72">
        <f>($K$3+E19*12*7.57%)*SUM(Fasering!$D$5:$D$9)</f>
        <v>1249.8905164176995</v>
      </c>
      <c r="J19" s="30">
        <f>($K$3+F19*12*7.57%)*SUM(Fasering!$D$5:$D$10)</f>
        <v>1651.7732358167532</v>
      </c>
      <c r="K19" s="30">
        <f>($K$3+G19*12*7.57%)*SUM(Fasering!$D$5:$D$11)</f>
        <v>2081.3072685049801</v>
      </c>
      <c r="L19" s="73">
        <f>($K$3+H19*12*7.57%)*SUM(Fasering!$D$5:$D$12)</f>
        <v>2540.4281608600004</v>
      </c>
    </row>
    <row r="20" spans="1:12" x14ac:dyDescent="0.2">
      <c r="A20" s="52">
        <f t="shared" si="2"/>
        <v>10</v>
      </c>
      <c r="B20" s="16">
        <v>32273.3</v>
      </c>
      <c r="C20" s="16">
        <f t="shared" si="0"/>
        <v>32918.766000000003</v>
      </c>
      <c r="D20" s="68">
        <f t="shared" si="1"/>
        <v>2743.2305000000001</v>
      </c>
      <c r="E20" s="69">
        <f>GEW!$D$8+($D20-GEW!$D$8)*SUM(Fasering!$D$5:$D$9)</f>
        <v>2380.5718028689466</v>
      </c>
      <c r="F20" s="70">
        <f>GEW!$D$8+($D20-GEW!$D$8)*SUM(Fasering!$D$5:$D$10)</f>
        <v>2501.5486877388184</v>
      </c>
      <c r="G20" s="70">
        <f>GEW!$D$8+($D20-GEW!$D$8)*SUM(Fasering!$D$5:$D$11)</f>
        <v>2622.2536151301283</v>
      </c>
      <c r="H20" s="71">
        <f>GEW!$D$8+($D20-GEW!$D$8)*SUM(Fasering!$D$5:$D$12)</f>
        <v>2743.2305000000006</v>
      </c>
      <c r="I20" s="72">
        <f>($K$3+E20*12*7.57%)*SUM(Fasering!$D$5:$D$9)</f>
        <v>1277.5974895837985</v>
      </c>
      <c r="J20" s="30">
        <f>($K$3+F20*12*7.57%)*SUM(Fasering!$D$5:$D$10)</f>
        <v>1696.2631299704474</v>
      </c>
      <c r="K20" s="30">
        <f>($K$3+G20*12*7.57%)*SUM(Fasering!$D$5:$D$11)</f>
        <v>2146.4845731660635</v>
      </c>
      <c r="L20" s="73">
        <f>($K$3+H20*12*7.57%)*SUM(Fasering!$D$5:$D$12)</f>
        <v>2630.2905862000011</v>
      </c>
    </row>
    <row r="21" spans="1:12" x14ac:dyDescent="0.2">
      <c r="A21" s="52">
        <f t="shared" si="2"/>
        <v>11</v>
      </c>
      <c r="B21" s="16">
        <v>32273.3</v>
      </c>
      <c r="C21" s="16">
        <f t="shared" si="0"/>
        <v>32918.766000000003</v>
      </c>
      <c r="D21" s="68">
        <f t="shared" si="1"/>
        <v>2743.2305000000001</v>
      </c>
      <c r="E21" s="69">
        <f>GEW!$D$8+($D21-GEW!$D$8)*SUM(Fasering!$D$5:$D$9)</f>
        <v>2380.5718028689466</v>
      </c>
      <c r="F21" s="70">
        <f>GEW!$D$8+($D21-GEW!$D$8)*SUM(Fasering!$D$5:$D$10)</f>
        <v>2501.5486877388184</v>
      </c>
      <c r="G21" s="70">
        <f>GEW!$D$8+($D21-GEW!$D$8)*SUM(Fasering!$D$5:$D$11)</f>
        <v>2622.2536151301283</v>
      </c>
      <c r="H21" s="71">
        <f>GEW!$D$8+($D21-GEW!$D$8)*SUM(Fasering!$D$5:$D$12)</f>
        <v>2743.2305000000006</v>
      </c>
      <c r="I21" s="72">
        <f>($K$3+E21*12*7.57%)*SUM(Fasering!$D$5:$D$9)</f>
        <v>1277.5974895837985</v>
      </c>
      <c r="J21" s="30">
        <f>($K$3+F21*12*7.57%)*SUM(Fasering!$D$5:$D$10)</f>
        <v>1696.2631299704474</v>
      </c>
      <c r="K21" s="30">
        <f>($K$3+G21*12*7.57%)*SUM(Fasering!$D$5:$D$11)</f>
        <v>2146.4845731660635</v>
      </c>
      <c r="L21" s="73">
        <f>($K$3+H21*12*7.57%)*SUM(Fasering!$D$5:$D$12)</f>
        <v>2630.2905862000011</v>
      </c>
    </row>
    <row r="22" spans="1:12" x14ac:dyDescent="0.2">
      <c r="A22" s="52">
        <f t="shared" si="2"/>
        <v>12</v>
      </c>
      <c r="B22" s="16">
        <v>33253.879999999997</v>
      </c>
      <c r="C22" s="16">
        <f t="shared" si="0"/>
        <v>33918.957600000002</v>
      </c>
      <c r="D22" s="68">
        <f t="shared" si="1"/>
        <v>2826.5797999999995</v>
      </c>
      <c r="E22" s="69">
        <f>GEW!$D$8+($D22-GEW!$D$8)*SUM(Fasering!$D$5:$D$9)</f>
        <v>2426.8533033812882</v>
      </c>
      <c r="F22" s="70">
        <f>GEW!$D$8+($D22-GEW!$D$8)*SUM(Fasering!$D$5:$D$10)</f>
        <v>2560.1953871185056</v>
      </c>
      <c r="G22" s="70">
        <f>GEW!$D$8+($D22-GEW!$D$8)*SUM(Fasering!$D$5:$D$11)</f>
        <v>2693.2377162627822</v>
      </c>
      <c r="H22" s="71">
        <f>GEW!$D$8+($D22-GEW!$D$8)*SUM(Fasering!$D$5:$D$12)</f>
        <v>2826.5797999999995</v>
      </c>
      <c r="I22" s="72">
        <f>($K$3+E22*12*7.57%)*SUM(Fasering!$D$5:$D$9)</f>
        <v>1300.9422827607027</v>
      </c>
      <c r="J22" s="30">
        <f>($K$3+F22*12*7.57%)*SUM(Fasering!$D$5:$D$10)</f>
        <v>1733.7485446079136</v>
      </c>
      <c r="K22" s="30">
        <f>($K$3+G22*12*7.57%)*SUM(Fasering!$D$5:$D$11)</f>
        <v>2201.4003767805402</v>
      </c>
      <c r="L22" s="73">
        <f>($K$3+H22*12*7.57%)*SUM(Fasering!$D$5:$D$12)</f>
        <v>2706.0050903200004</v>
      </c>
    </row>
    <row r="23" spans="1:12" x14ac:dyDescent="0.2">
      <c r="A23" s="52">
        <f t="shared" si="2"/>
        <v>13</v>
      </c>
      <c r="B23" s="16">
        <v>33253.879999999997</v>
      </c>
      <c r="C23" s="16">
        <f t="shared" si="0"/>
        <v>33918.957600000002</v>
      </c>
      <c r="D23" s="68">
        <f t="shared" si="1"/>
        <v>2826.5797999999995</v>
      </c>
      <c r="E23" s="69">
        <f>GEW!$D$8+($D23-GEW!$D$8)*SUM(Fasering!$D$5:$D$9)</f>
        <v>2426.8533033812882</v>
      </c>
      <c r="F23" s="70">
        <f>GEW!$D$8+($D23-GEW!$D$8)*SUM(Fasering!$D$5:$D$10)</f>
        <v>2560.1953871185056</v>
      </c>
      <c r="G23" s="70">
        <f>GEW!$D$8+($D23-GEW!$D$8)*SUM(Fasering!$D$5:$D$11)</f>
        <v>2693.2377162627822</v>
      </c>
      <c r="H23" s="71">
        <f>GEW!$D$8+($D23-GEW!$D$8)*SUM(Fasering!$D$5:$D$12)</f>
        <v>2826.5797999999995</v>
      </c>
      <c r="I23" s="72">
        <f>($K$3+E23*12*7.57%)*SUM(Fasering!$D$5:$D$9)</f>
        <v>1300.9422827607027</v>
      </c>
      <c r="J23" s="30">
        <f>($K$3+F23*12*7.57%)*SUM(Fasering!$D$5:$D$10)</f>
        <v>1733.7485446079136</v>
      </c>
      <c r="K23" s="30">
        <f>($K$3+G23*12*7.57%)*SUM(Fasering!$D$5:$D$11)</f>
        <v>2201.4003767805402</v>
      </c>
      <c r="L23" s="73">
        <f>($K$3+H23*12*7.57%)*SUM(Fasering!$D$5:$D$12)</f>
        <v>2706.0050903200004</v>
      </c>
    </row>
    <row r="24" spans="1:12" x14ac:dyDescent="0.2">
      <c r="A24" s="52">
        <f t="shared" si="2"/>
        <v>14</v>
      </c>
      <c r="B24" s="16">
        <v>34644.74</v>
      </c>
      <c r="C24" s="16">
        <f t="shared" si="0"/>
        <v>35337.6348</v>
      </c>
      <c r="D24" s="68">
        <f t="shared" si="1"/>
        <v>2944.8028999999997</v>
      </c>
      <c r="E24" s="69">
        <f>GEW!$D$8+($D24-GEW!$D$8)*SUM(Fasering!$D$5:$D$9)</f>
        <v>2492.4992351794031</v>
      </c>
      <c r="F24" s="70">
        <f>GEW!$D$8+($D24-GEW!$D$8)*SUM(Fasering!$D$5:$D$10)</f>
        <v>2643.3801841766058</v>
      </c>
      <c r="G24" s="70">
        <f>GEW!$D$8+($D24-GEW!$D$8)*SUM(Fasering!$D$5:$D$11)</f>
        <v>2793.921951002797</v>
      </c>
      <c r="H24" s="71">
        <f>GEW!$D$8+($D24-GEW!$D$8)*SUM(Fasering!$D$5:$D$12)</f>
        <v>2944.8028999999997</v>
      </c>
      <c r="I24" s="72">
        <f>($K$3+E24*12*7.57%)*SUM(Fasering!$D$5:$D$9)</f>
        <v>1334.0546642471998</v>
      </c>
      <c r="J24" s="30">
        <f>($K$3+F24*12*7.57%)*SUM(Fasering!$D$5:$D$10)</f>
        <v>1786.9180604074063</v>
      </c>
      <c r="K24" s="30">
        <f>($K$3+G24*12*7.57%)*SUM(Fasering!$D$5:$D$11)</f>
        <v>2279.2932510133733</v>
      </c>
      <c r="L24" s="73">
        <f>($K$3+H24*12*7.57%)*SUM(Fasering!$D$5:$D$12)</f>
        <v>2813.3989543600005</v>
      </c>
    </row>
    <row r="25" spans="1:12" x14ac:dyDescent="0.2">
      <c r="A25" s="52">
        <f t="shared" si="2"/>
        <v>15</v>
      </c>
      <c r="B25" s="16">
        <v>34644.74</v>
      </c>
      <c r="C25" s="16">
        <f t="shared" si="0"/>
        <v>35337.6348</v>
      </c>
      <c r="D25" s="68">
        <f t="shared" si="1"/>
        <v>2944.8028999999997</v>
      </c>
      <c r="E25" s="69">
        <f>GEW!$D$8+($D25-GEW!$D$8)*SUM(Fasering!$D$5:$D$9)</f>
        <v>2492.4992351794031</v>
      </c>
      <c r="F25" s="70">
        <f>GEW!$D$8+($D25-GEW!$D$8)*SUM(Fasering!$D$5:$D$10)</f>
        <v>2643.3801841766058</v>
      </c>
      <c r="G25" s="70">
        <f>GEW!$D$8+($D25-GEW!$D$8)*SUM(Fasering!$D$5:$D$11)</f>
        <v>2793.921951002797</v>
      </c>
      <c r="H25" s="71">
        <f>GEW!$D$8+($D25-GEW!$D$8)*SUM(Fasering!$D$5:$D$12)</f>
        <v>2944.8028999999997</v>
      </c>
      <c r="I25" s="72">
        <f>($K$3+E25*12*7.57%)*SUM(Fasering!$D$5:$D$9)</f>
        <v>1334.0546642471998</v>
      </c>
      <c r="J25" s="30">
        <f>($K$3+F25*12*7.57%)*SUM(Fasering!$D$5:$D$10)</f>
        <v>1786.9180604074063</v>
      </c>
      <c r="K25" s="30">
        <f>($K$3+G25*12*7.57%)*SUM(Fasering!$D$5:$D$11)</f>
        <v>2279.2932510133733</v>
      </c>
      <c r="L25" s="73">
        <f>($K$3+H25*12*7.57%)*SUM(Fasering!$D$5:$D$12)</f>
        <v>2813.3989543600005</v>
      </c>
    </row>
    <row r="26" spans="1:12" x14ac:dyDescent="0.2">
      <c r="A26" s="52">
        <f t="shared" si="2"/>
        <v>16</v>
      </c>
      <c r="B26" s="16">
        <v>36035.599999999999</v>
      </c>
      <c r="C26" s="16">
        <f t="shared" si="0"/>
        <v>36756.311999999998</v>
      </c>
      <c r="D26" s="68">
        <f t="shared" si="1"/>
        <v>3063.0260000000003</v>
      </c>
      <c r="E26" s="69">
        <f>GEW!$D$8+($D26-GEW!$D$8)*SUM(Fasering!$D$5:$D$9)</f>
        <v>2558.1451669775183</v>
      </c>
      <c r="F26" s="70">
        <f>GEW!$D$8+($D26-GEW!$D$8)*SUM(Fasering!$D$5:$D$10)</f>
        <v>2726.5649812347065</v>
      </c>
      <c r="G26" s="70">
        <f>GEW!$D$8+($D26-GEW!$D$8)*SUM(Fasering!$D$5:$D$11)</f>
        <v>2894.6061857428126</v>
      </c>
      <c r="H26" s="71">
        <f>GEW!$D$8+($D26-GEW!$D$8)*SUM(Fasering!$D$5:$D$12)</f>
        <v>3063.0260000000007</v>
      </c>
      <c r="I26" s="72">
        <f>($K$3+E26*12*7.57%)*SUM(Fasering!$D$5:$D$9)</f>
        <v>1367.167045733697</v>
      </c>
      <c r="J26" s="30">
        <f>($K$3+F26*12*7.57%)*SUM(Fasering!$D$5:$D$10)</f>
        <v>1840.087576206899</v>
      </c>
      <c r="K26" s="30">
        <f>($K$3+G26*12*7.57%)*SUM(Fasering!$D$5:$D$11)</f>
        <v>2357.1861252462077</v>
      </c>
      <c r="L26" s="73">
        <f>($K$3+H26*12*7.57%)*SUM(Fasering!$D$5:$D$12)</f>
        <v>2920.7928184000011</v>
      </c>
    </row>
    <row r="27" spans="1:12" x14ac:dyDescent="0.2">
      <c r="A27" s="52">
        <f t="shared" si="2"/>
        <v>17</v>
      </c>
      <c r="B27" s="16">
        <v>36035.599999999999</v>
      </c>
      <c r="C27" s="16">
        <f t="shared" si="0"/>
        <v>36756.311999999998</v>
      </c>
      <c r="D27" s="68">
        <f t="shared" si="1"/>
        <v>3063.0260000000003</v>
      </c>
      <c r="E27" s="69">
        <f>GEW!$D$8+($D27-GEW!$D$8)*SUM(Fasering!$D$5:$D$9)</f>
        <v>2558.1451669775183</v>
      </c>
      <c r="F27" s="70">
        <f>GEW!$D$8+($D27-GEW!$D$8)*SUM(Fasering!$D$5:$D$10)</f>
        <v>2726.5649812347065</v>
      </c>
      <c r="G27" s="70">
        <f>GEW!$D$8+($D27-GEW!$D$8)*SUM(Fasering!$D$5:$D$11)</f>
        <v>2894.6061857428126</v>
      </c>
      <c r="H27" s="71">
        <f>GEW!$D$8+($D27-GEW!$D$8)*SUM(Fasering!$D$5:$D$12)</f>
        <v>3063.0260000000007</v>
      </c>
      <c r="I27" s="72">
        <f>($K$3+E27*12*7.57%)*SUM(Fasering!$D$5:$D$9)</f>
        <v>1367.167045733697</v>
      </c>
      <c r="J27" s="30">
        <f>($K$3+F27*12*7.57%)*SUM(Fasering!$D$5:$D$10)</f>
        <v>1840.087576206899</v>
      </c>
      <c r="K27" s="30">
        <f>($K$3+G27*12*7.57%)*SUM(Fasering!$D$5:$D$11)</f>
        <v>2357.1861252462077</v>
      </c>
      <c r="L27" s="73">
        <f>($K$3+H27*12*7.57%)*SUM(Fasering!$D$5:$D$12)</f>
        <v>2920.7928184000011</v>
      </c>
    </row>
    <row r="28" spans="1:12" x14ac:dyDescent="0.2">
      <c r="A28" s="52">
        <f t="shared" si="2"/>
        <v>18</v>
      </c>
      <c r="B28" s="16">
        <v>37426.47</v>
      </c>
      <c r="C28" s="16">
        <f t="shared" si="0"/>
        <v>38174.999400000001</v>
      </c>
      <c r="D28" s="68">
        <f t="shared" si="1"/>
        <v>3181.2499499999999</v>
      </c>
      <c r="E28" s="69">
        <f>GEW!$D$8+($D28-GEW!$D$8)*SUM(Fasering!$D$5:$D$9)</f>
        <v>2623.7915707565066</v>
      </c>
      <c r="F28" s="70">
        <f>GEW!$D$8+($D28-GEW!$D$8)*SUM(Fasering!$D$5:$D$10)</f>
        <v>2809.7503763745472</v>
      </c>
      <c r="G28" s="70">
        <f>GEW!$D$8+($D28-GEW!$D$8)*SUM(Fasering!$D$5:$D$11)</f>
        <v>2995.2911443819594</v>
      </c>
      <c r="H28" s="71">
        <f>GEW!$D$8+($D28-GEW!$D$8)*SUM(Fasering!$D$5:$D$12)</f>
        <v>3181.2499500000004</v>
      </c>
      <c r="I28" s="72">
        <f>($K$3+E28*12*7.57%)*SUM(Fasering!$D$5:$D$9)</f>
        <v>1400.2796652914697</v>
      </c>
      <c r="J28" s="30">
        <f>($K$3+F28*12*7.57%)*SUM(Fasering!$D$5:$D$10)</f>
        <v>1893.257474284376</v>
      </c>
      <c r="K28" s="30">
        <f>($K$3+G28*12*7.57%)*SUM(Fasering!$D$5:$D$11)</f>
        <v>2435.0795595129352</v>
      </c>
      <c r="L28" s="73">
        <f>($K$3+H28*12*7.57%)*SUM(Fasering!$D$5:$D$12)</f>
        <v>3028.1874545800006</v>
      </c>
    </row>
    <row r="29" spans="1:12" x14ac:dyDescent="0.2">
      <c r="A29" s="52">
        <f t="shared" si="2"/>
        <v>19</v>
      </c>
      <c r="B29" s="16">
        <v>37426.47</v>
      </c>
      <c r="C29" s="16">
        <f t="shared" si="0"/>
        <v>38174.999400000001</v>
      </c>
      <c r="D29" s="68">
        <f t="shared" si="1"/>
        <v>3181.2499499999999</v>
      </c>
      <c r="E29" s="69">
        <f>GEW!$D$8+($D29-GEW!$D$8)*SUM(Fasering!$D$5:$D$9)</f>
        <v>2623.7915707565066</v>
      </c>
      <c r="F29" s="70">
        <f>GEW!$D$8+($D29-GEW!$D$8)*SUM(Fasering!$D$5:$D$10)</f>
        <v>2809.7503763745472</v>
      </c>
      <c r="G29" s="70">
        <f>GEW!$D$8+($D29-GEW!$D$8)*SUM(Fasering!$D$5:$D$11)</f>
        <v>2995.2911443819594</v>
      </c>
      <c r="H29" s="71">
        <f>GEW!$D$8+($D29-GEW!$D$8)*SUM(Fasering!$D$5:$D$12)</f>
        <v>3181.2499500000004</v>
      </c>
      <c r="I29" s="72">
        <f>($K$3+E29*12*7.57%)*SUM(Fasering!$D$5:$D$9)</f>
        <v>1400.2796652914697</v>
      </c>
      <c r="J29" s="30">
        <f>($K$3+F29*12*7.57%)*SUM(Fasering!$D$5:$D$10)</f>
        <v>1893.257474284376</v>
      </c>
      <c r="K29" s="30">
        <f>($K$3+G29*12*7.57%)*SUM(Fasering!$D$5:$D$11)</f>
        <v>2435.0795595129352</v>
      </c>
      <c r="L29" s="73">
        <f>($K$3+H29*12*7.57%)*SUM(Fasering!$D$5:$D$12)</f>
        <v>3028.1874545800006</v>
      </c>
    </row>
    <row r="30" spans="1:12" x14ac:dyDescent="0.2">
      <c r="A30" s="52">
        <f t="shared" si="2"/>
        <v>20</v>
      </c>
      <c r="B30" s="16">
        <v>38817.33</v>
      </c>
      <c r="C30" s="16">
        <f t="shared" si="0"/>
        <v>39593.676599999999</v>
      </c>
      <c r="D30" s="68">
        <f t="shared" si="1"/>
        <v>3299.4730500000001</v>
      </c>
      <c r="E30" s="69">
        <f>GEW!$D$8+($D30-GEW!$D$8)*SUM(Fasering!$D$5:$D$9)</f>
        <v>2689.4375025546215</v>
      </c>
      <c r="F30" s="70">
        <f>GEW!$D$8+($D30-GEW!$D$8)*SUM(Fasering!$D$5:$D$10)</f>
        <v>2892.9351734326474</v>
      </c>
      <c r="G30" s="70">
        <f>GEW!$D$8+($D30-GEW!$D$8)*SUM(Fasering!$D$5:$D$11)</f>
        <v>3095.9753791219746</v>
      </c>
      <c r="H30" s="71">
        <f>GEW!$D$8+($D30-GEW!$D$8)*SUM(Fasering!$D$5:$D$12)</f>
        <v>3299.4730500000005</v>
      </c>
      <c r="I30" s="72">
        <f>($K$3+E30*12*7.57%)*SUM(Fasering!$D$5:$D$9)</f>
        <v>1433.3920467779665</v>
      </c>
      <c r="J30" s="30">
        <f>($K$3+F30*12*7.57%)*SUM(Fasering!$D$5:$D$10)</f>
        <v>1946.4269900838688</v>
      </c>
      <c r="K30" s="30">
        <f>($K$3+G30*12*7.57%)*SUM(Fasering!$D$5:$D$11)</f>
        <v>2512.9724337457692</v>
      </c>
      <c r="L30" s="73">
        <f>($K$3+H30*12*7.57%)*SUM(Fasering!$D$5:$D$12)</f>
        <v>3135.5813186200016</v>
      </c>
    </row>
    <row r="31" spans="1:12" x14ac:dyDescent="0.2">
      <c r="A31" s="52">
        <f t="shared" si="2"/>
        <v>21</v>
      </c>
      <c r="B31" s="16">
        <v>38817.33</v>
      </c>
      <c r="C31" s="16">
        <f t="shared" si="0"/>
        <v>39593.676599999999</v>
      </c>
      <c r="D31" s="68">
        <f t="shared" si="1"/>
        <v>3299.4730500000001</v>
      </c>
      <c r="E31" s="69">
        <f>GEW!$D$8+($D31-GEW!$D$8)*SUM(Fasering!$D$5:$D$9)</f>
        <v>2689.4375025546215</v>
      </c>
      <c r="F31" s="70">
        <f>GEW!$D$8+($D31-GEW!$D$8)*SUM(Fasering!$D$5:$D$10)</f>
        <v>2892.9351734326474</v>
      </c>
      <c r="G31" s="70">
        <f>GEW!$D$8+($D31-GEW!$D$8)*SUM(Fasering!$D$5:$D$11)</f>
        <v>3095.9753791219746</v>
      </c>
      <c r="H31" s="71">
        <f>GEW!$D$8+($D31-GEW!$D$8)*SUM(Fasering!$D$5:$D$12)</f>
        <v>3299.4730500000005</v>
      </c>
      <c r="I31" s="72">
        <f>($K$3+E31*12*7.57%)*SUM(Fasering!$D$5:$D$9)</f>
        <v>1433.3920467779665</v>
      </c>
      <c r="J31" s="30">
        <f>($K$3+F31*12*7.57%)*SUM(Fasering!$D$5:$D$10)</f>
        <v>1946.4269900838688</v>
      </c>
      <c r="K31" s="30">
        <f>($K$3+G31*12*7.57%)*SUM(Fasering!$D$5:$D$11)</f>
        <v>2512.9724337457692</v>
      </c>
      <c r="L31" s="73">
        <f>($K$3+H31*12*7.57%)*SUM(Fasering!$D$5:$D$12)</f>
        <v>3135.5813186200016</v>
      </c>
    </row>
    <row r="32" spans="1:12" x14ac:dyDescent="0.2">
      <c r="A32" s="52">
        <f t="shared" si="2"/>
        <v>22</v>
      </c>
      <c r="B32" s="16">
        <v>40208.19</v>
      </c>
      <c r="C32" s="16">
        <f t="shared" si="0"/>
        <v>41012.353800000004</v>
      </c>
      <c r="D32" s="68">
        <f t="shared" si="1"/>
        <v>3417.6961500000002</v>
      </c>
      <c r="E32" s="69">
        <f>GEW!$D$8+($D32-GEW!$D$8)*SUM(Fasering!$D$5:$D$9)</f>
        <v>2755.0834343527367</v>
      </c>
      <c r="F32" s="70">
        <f>GEW!$D$8+($D32-GEW!$D$8)*SUM(Fasering!$D$5:$D$10)</f>
        <v>2976.1199704907476</v>
      </c>
      <c r="G32" s="70">
        <f>GEW!$D$8+($D32-GEW!$D$8)*SUM(Fasering!$D$5:$D$11)</f>
        <v>3196.6596138619893</v>
      </c>
      <c r="H32" s="71">
        <f>GEW!$D$8+($D32-GEW!$D$8)*SUM(Fasering!$D$5:$D$12)</f>
        <v>3417.6961500000007</v>
      </c>
      <c r="I32" s="72">
        <f>($K$3+E32*12*7.57%)*SUM(Fasering!$D$5:$D$9)</f>
        <v>1466.5044282644635</v>
      </c>
      <c r="J32" s="30">
        <f>($K$3+F32*12*7.57%)*SUM(Fasering!$D$5:$D$10)</f>
        <v>1999.5965058833613</v>
      </c>
      <c r="K32" s="30">
        <f>($K$3+G32*12*7.57%)*SUM(Fasering!$D$5:$D$11)</f>
        <v>2590.8653079786022</v>
      </c>
      <c r="L32" s="73">
        <f>($K$3+H32*12*7.57%)*SUM(Fasering!$D$5:$D$12)</f>
        <v>3242.9751826600022</v>
      </c>
    </row>
    <row r="33" spans="1:12" x14ac:dyDescent="0.2">
      <c r="A33" s="52">
        <f t="shared" si="2"/>
        <v>23</v>
      </c>
      <c r="B33" s="16">
        <v>41599.06</v>
      </c>
      <c r="C33" s="16">
        <f t="shared" si="0"/>
        <v>42431.0412</v>
      </c>
      <c r="D33" s="68">
        <f t="shared" si="1"/>
        <v>3535.9200999999998</v>
      </c>
      <c r="E33" s="69">
        <f>GEW!$D$8+($D33-GEW!$D$8)*SUM(Fasering!$D$5:$D$9)</f>
        <v>2820.729838131725</v>
      </c>
      <c r="F33" s="70">
        <f>GEW!$D$8+($D33-GEW!$D$8)*SUM(Fasering!$D$5:$D$10)</f>
        <v>3059.3053656305892</v>
      </c>
      <c r="G33" s="70">
        <f>GEW!$D$8+($D33-GEW!$D$8)*SUM(Fasering!$D$5:$D$11)</f>
        <v>3297.3445725011361</v>
      </c>
      <c r="H33" s="71">
        <f>GEW!$D$8+($D33-GEW!$D$8)*SUM(Fasering!$D$5:$D$12)</f>
        <v>3535.9201000000003</v>
      </c>
      <c r="I33" s="72">
        <f>($K$3+E33*12*7.57%)*SUM(Fasering!$D$5:$D$9)</f>
        <v>1499.6170478222364</v>
      </c>
      <c r="J33" s="30">
        <f>($K$3+F33*12*7.57%)*SUM(Fasering!$D$5:$D$10)</f>
        <v>2052.7664039608389</v>
      </c>
      <c r="K33" s="30">
        <f>($K$3+G33*12*7.57%)*SUM(Fasering!$D$5:$D$11)</f>
        <v>2668.7587422453298</v>
      </c>
      <c r="L33" s="73">
        <f>($K$3+H33*12*7.57%)*SUM(Fasering!$D$5:$D$12)</f>
        <v>3350.3698188400017</v>
      </c>
    </row>
    <row r="34" spans="1:12" x14ac:dyDescent="0.2">
      <c r="A34" s="52">
        <f t="shared" si="2"/>
        <v>24</v>
      </c>
      <c r="B34" s="16">
        <v>42989.919999999998</v>
      </c>
      <c r="C34" s="16">
        <f t="shared" si="0"/>
        <v>43849.718399999998</v>
      </c>
      <c r="D34" s="68">
        <f t="shared" si="1"/>
        <v>3654.1432</v>
      </c>
      <c r="E34" s="69">
        <f>GEW!$D$8+($D34-GEW!$D$8)*SUM(Fasering!$D$5:$D$9)</f>
        <v>2886.3757699298399</v>
      </c>
      <c r="F34" s="70">
        <f>GEW!$D$8+($D34-GEW!$D$8)*SUM(Fasering!$D$5:$D$10)</f>
        <v>3142.4901626886895</v>
      </c>
      <c r="G34" s="70">
        <f>GEW!$D$8+($D34-GEW!$D$8)*SUM(Fasering!$D$5:$D$11)</f>
        <v>3398.0288072411513</v>
      </c>
      <c r="H34" s="71">
        <f>GEW!$D$8+($D34-GEW!$D$8)*SUM(Fasering!$D$5:$D$12)</f>
        <v>3654.1432000000004</v>
      </c>
      <c r="I34" s="72">
        <f>($K$3+E34*12*7.57%)*SUM(Fasering!$D$5:$D$9)</f>
        <v>1532.729429308733</v>
      </c>
      <c r="J34" s="30">
        <f>($K$3+F34*12*7.57%)*SUM(Fasering!$D$5:$D$10)</f>
        <v>2105.9359197603317</v>
      </c>
      <c r="K34" s="30">
        <f>($K$3+G34*12*7.57%)*SUM(Fasering!$D$5:$D$11)</f>
        <v>2746.6516164781638</v>
      </c>
      <c r="L34" s="73">
        <f>($K$3+H34*12*7.57%)*SUM(Fasering!$D$5:$D$12)</f>
        <v>3457.7636828800014</v>
      </c>
    </row>
    <row r="35" spans="1:12" x14ac:dyDescent="0.2">
      <c r="A35" s="52">
        <f t="shared" si="2"/>
        <v>25</v>
      </c>
      <c r="B35" s="16">
        <v>43067.92</v>
      </c>
      <c r="C35" s="16">
        <f t="shared" si="0"/>
        <v>43929.278399999996</v>
      </c>
      <c r="D35" s="68">
        <f t="shared" si="1"/>
        <v>3660.7732000000001</v>
      </c>
      <c r="E35" s="69">
        <f>GEW!$D$8+($D35-GEW!$D$8)*SUM(Fasering!$D$5:$D$9)</f>
        <v>2890.0572207446257</v>
      </c>
      <c r="F35" s="70">
        <f>GEW!$D$8+($D35-GEW!$D$8)*SUM(Fasering!$D$5:$D$10)</f>
        <v>3147.1552002701364</v>
      </c>
      <c r="G35" s="70">
        <f>GEW!$D$8+($D35-GEW!$D$8)*SUM(Fasering!$D$5:$D$11)</f>
        <v>3403.6752204744898</v>
      </c>
      <c r="H35" s="71">
        <f>GEW!$D$8+($D35-GEW!$D$8)*SUM(Fasering!$D$5:$D$12)</f>
        <v>3660.7732000000005</v>
      </c>
      <c r="I35" s="72">
        <f>($K$3+E35*12*7.57%)*SUM(Fasering!$D$5:$D$9)</f>
        <v>1534.5863852611274</v>
      </c>
      <c r="J35" s="30">
        <f>($K$3+F35*12*7.57%)*SUM(Fasering!$D$5:$D$10)</f>
        <v>2108.9176880420855</v>
      </c>
      <c r="K35" s="30">
        <f>($K$3+G35*12*7.57%)*SUM(Fasering!$D$5:$D$11)</f>
        <v>2751.0198808542773</v>
      </c>
      <c r="L35" s="73">
        <f>($K$3+H35*12*7.57%)*SUM(Fasering!$D$5:$D$12)</f>
        <v>3463.7863748800019</v>
      </c>
    </row>
    <row r="36" spans="1:12" x14ac:dyDescent="0.2">
      <c r="A36" s="52">
        <f t="shared" si="2"/>
        <v>26</v>
      </c>
      <c r="B36" s="16">
        <v>43140.19</v>
      </c>
      <c r="C36" s="16">
        <f t="shared" si="0"/>
        <v>44002.993800000004</v>
      </c>
      <c r="D36" s="68">
        <f t="shared" si="1"/>
        <v>3666.91615</v>
      </c>
      <c r="E36" s="69">
        <f>GEW!$D$8+($D36-GEW!$D$8)*SUM(Fasering!$D$5:$D$9)</f>
        <v>2893.4682265187867</v>
      </c>
      <c r="F36" s="70">
        <f>GEW!$D$8+($D36-GEW!$D$8)*SUM(Fasering!$D$5:$D$10)</f>
        <v>3151.4775370138696</v>
      </c>
      <c r="G36" s="70">
        <f>GEW!$D$8+($D36-GEW!$D$8)*SUM(Fasering!$D$5:$D$11)</f>
        <v>3408.9068395049171</v>
      </c>
      <c r="H36" s="71">
        <f>GEW!$D$8+($D36-GEW!$D$8)*SUM(Fasering!$D$5:$D$12)</f>
        <v>3666.9161500000005</v>
      </c>
      <c r="I36" s="72">
        <f>($K$3+E36*12*7.57%)*SUM(Fasering!$D$5:$D$9)</f>
        <v>1536.3069263724028</v>
      </c>
      <c r="J36" s="30">
        <f>($K$3+F36*12*7.57%)*SUM(Fasering!$D$5:$D$10)</f>
        <v>2111.680411038526</v>
      </c>
      <c r="K36" s="30">
        <f>($K$3+G36*12*7.57%)*SUM(Fasering!$D$5:$D$11)</f>
        <v>2755.0672458089139</v>
      </c>
      <c r="L36" s="73">
        <f>($K$3+H36*12*7.57%)*SUM(Fasering!$D$5:$D$12)</f>
        <v>3469.3666306600016</v>
      </c>
    </row>
    <row r="37" spans="1:12" x14ac:dyDescent="0.2">
      <c r="A37" s="52">
        <f t="shared" si="2"/>
        <v>27</v>
      </c>
      <c r="B37" s="16">
        <v>43207.15</v>
      </c>
      <c r="C37" s="16">
        <f t="shared" si="0"/>
        <v>44071.293000000005</v>
      </c>
      <c r="D37" s="68">
        <f t="shared" si="1"/>
        <v>3672.6077500000001</v>
      </c>
      <c r="E37" s="69">
        <f>GEW!$D$8+($D37-GEW!$D$8)*SUM(Fasering!$D$5:$D$9)</f>
        <v>2896.6286104490182</v>
      </c>
      <c r="F37" s="70">
        <f>GEW!$D$8+($D37-GEW!$D$8)*SUM(Fasering!$D$5:$D$10)</f>
        <v>3155.4822923530201</v>
      </c>
      <c r="G37" s="70">
        <f>GEW!$D$8+($D37-GEW!$D$8)*SUM(Fasering!$D$5:$D$11)</f>
        <v>3413.7540680959992</v>
      </c>
      <c r="H37" s="71">
        <f>GEW!$D$8+($D37-GEW!$D$8)*SUM(Fasering!$D$5:$D$12)</f>
        <v>3672.6077500000006</v>
      </c>
      <c r="I37" s="72">
        <f>($K$3+E37*12*7.57%)*SUM(Fasering!$D$5:$D$9)</f>
        <v>1537.9010516361507</v>
      </c>
      <c r="J37" s="30">
        <f>($K$3+F37*12*7.57%)*SUM(Fasering!$D$5:$D$10)</f>
        <v>2114.2401444250168</v>
      </c>
      <c r="K37" s="30">
        <f>($K$3+G37*12*7.57%)*SUM(Fasering!$D$5:$D$11)</f>
        <v>2758.8172327656393</v>
      </c>
      <c r="L37" s="73">
        <f>($K$3+H37*12*7.57%)*SUM(Fasering!$D$5:$D$12)</f>
        <v>3474.5368801000018</v>
      </c>
    </row>
    <row r="38" spans="1:12" x14ac:dyDescent="0.2">
      <c r="A38" s="52">
        <f t="shared" si="2"/>
        <v>28</v>
      </c>
      <c r="B38" s="16">
        <v>43269.18</v>
      </c>
      <c r="C38" s="16">
        <f t="shared" si="0"/>
        <v>44134.563600000001</v>
      </c>
      <c r="D38" s="68">
        <f t="shared" si="1"/>
        <v>3677.8802999999998</v>
      </c>
      <c r="E38" s="69">
        <f>GEW!$D$8+($D38-GEW!$D$8)*SUM(Fasering!$D$5:$D$9)</f>
        <v>2899.5563078085206</v>
      </c>
      <c r="F38" s="70">
        <f>GEW!$D$8+($D38-GEW!$D$8)*SUM(Fasering!$D$5:$D$10)</f>
        <v>3159.1921933937529</v>
      </c>
      <c r="G38" s="70">
        <f>GEW!$D$8+($D38-GEW!$D$8)*SUM(Fasering!$D$5:$D$11)</f>
        <v>3418.2444144147676</v>
      </c>
      <c r="H38" s="71">
        <f>GEW!$D$8+($D38-GEW!$D$8)*SUM(Fasering!$D$5:$D$12)</f>
        <v>3677.8803000000003</v>
      </c>
      <c r="I38" s="72">
        <f>($K$3+E38*12*7.57%)*SUM(Fasering!$D$5:$D$9)</f>
        <v>1539.3778077608556</v>
      </c>
      <c r="J38" s="30">
        <f>($K$3+F38*12*7.57%)*SUM(Fasering!$D$5:$D$10)</f>
        <v>2116.611414764981</v>
      </c>
      <c r="K38" s="30">
        <f>($K$3+G38*12*7.57%)*SUM(Fasering!$D$5:$D$11)</f>
        <v>2762.2911230124382</v>
      </c>
      <c r="L38" s="73">
        <f>($K$3+H38*12*7.57%)*SUM(Fasering!$D$5:$D$12)</f>
        <v>3479.3264645200011</v>
      </c>
    </row>
    <row r="39" spans="1:12" x14ac:dyDescent="0.2">
      <c r="A39" s="52">
        <f t="shared" si="2"/>
        <v>29</v>
      </c>
      <c r="B39" s="16">
        <v>43326.62</v>
      </c>
      <c r="C39" s="16">
        <f t="shared" si="0"/>
        <v>44193.152400000006</v>
      </c>
      <c r="D39" s="68">
        <f t="shared" si="1"/>
        <v>3682.7627000000002</v>
      </c>
      <c r="E39" s="69">
        <f>GEW!$D$8+($D39-GEW!$D$8)*SUM(Fasering!$D$5:$D$9)</f>
        <v>2902.2673659469988</v>
      </c>
      <c r="F39" s="70">
        <f>GEW!$D$8+($D39-GEW!$D$8)*SUM(Fasering!$D$5:$D$10)</f>
        <v>3162.6275749152701</v>
      </c>
      <c r="G39" s="70">
        <f>GEW!$D$8+($D39-GEW!$D$8)*SUM(Fasering!$D$5:$D$11)</f>
        <v>3422.4024910317294</v>
      </c>
      <c r="H39" s="71">
        <f>GEW!$D$8+($D39-GEW!$D$8)*SUM(Fasering!$D$5:$D$12)</f>
        <v>3682.7627000000007</v>
      </c>
      <c r="I39" s="72">
        <f>($K$3+E39*12*7.57%)*SUM(Fasering!$D$5:$D$9)</f>
        <v>1540.7452891699008</v>
      </c>
      <c r="J39" s="30">
        <f>($K$3+F39*12*7.57%)*SUM(Fasering!$D$5:$D$10)</f>
        <v>2118.807219509903</v>
      </c>
      <c r="K39" s="30">
        <f>($K$3+G39*12*7.57%)*SUM(Fasering!$D$5:$D$11)</f>
        <v>2765.50795770172</v>
      </c>
      <c r="L39" s="73">
        <f>($K$3+H39*12*7.57%)*SUM(Fasering!$D$5:$D$12)</f>
        <v>3483.7616366800016</v>
      </c>
    </row>
    <row r="40" spans="1:12" x14ac:dyDescent="0.2">
      <c r="A40" s="52">
        <f t="shared" si="2"/>
        <v>30</v>
      </c>
      <c r="B40" s="16">
        <v>43379.87</v>
      </c>
      <c r="C40" s="16">
        <f t="shared" si="0"/>
        <v>44247.467400000001</v>
      </c>
      <c r="D40" s="68">
        <f t="shared" si="1"/>
        <v>3687.2889500000001</v>
      </c>
      <c r="E40" s="69">
        <f>GEW!$D$8+($D40-GEW!$D$8)*SUM(Fasering!$D$5:$D$9)</f>
        <v>2904.7806640994004</v>
      </c>
      <c r="F40" s="70">
        <f>GEW!$D$8+($D40-GEW!$D$8)*SUM(Fasering!$D$5:$D$10)</f>
        <v>3165.8123601872198</v>
      </c>
      <c r="G40" s="70">
        <f>GEW!$D$8+($D40-GEW!$D$8)*SUM(Fasering!$D$5:$D$11)</f>
        <v>3426.2572539121811</v>
      </c>
      <c r="H40" s="71">
        <f>GEW!$D$8+($D40-GEW!$D$8)*SUM(Fasering!$D$5:$D$12)</f>
        <v>3687.2889500000006</v>
      </c>
      <c r="I40" s="72">
        <f>($K$3+E40*12*7.57%)*SUM(Fasering!$D$5:$D$9)</f>
        <v>1542.0130187143238</v>
      </c>
      <c r="J40" s="30">
        <f>($K$3+F40*12*7.57%)*SUM(Fasering!$D$5:$D$10)</f>
        <v>2120.8428497791779</v>
      </c>
      <c r="K40" s="30">
        <f>($K$3+G40*12*7.57%)*SUM(Fasering!$D$5:$D$11)</f>
        <v>2768.4901381892582</v>
      </c>
      <c r="L40" s="73">
        <f>($K$3+H40*12*7.57%)*SUM(Fasering!$D$5:$D$12)</f>
        <v>3487.8732821800018</v>
      </c>
    </row>
    <row r="41" spans="1:12" x14ac:dyDescent="0.2">
      <c r="A41" s="52">
        <f t="shared" si="2"/>
        <v>31</v>
      </c>
      <c r="B41" s="16">
        <v>43429.16</v>
      </c>
      <c r="C41" s="16">
        <f t="shared" si="0"/>
        <v>44297.743200000004</v>
      </c>
      <c r="D41" s="68">
        <f t="shared" si="1"/>
        <v>3691.4786000000004</v>
      </c>
      <c r="E41" s="69">
        <f>GEW!$D$8+($D41-GEW!$D$8)*SUM(Fasering!$D$5:$D$9)</f>
        <v>2907.1070578258209</v>
      </c>
      <c r="F41" s="70">
        <f>GEW!$D$8+($D41-GEW!$D$8)*SUM(Fasering!$D$5:$D$10)</f>
        <v>3168.76030508965</v>
      </c>
      <c r="G41" s="70">
        <f>GEW!$D$8+($D41-GEW!$D$8)*SUM(Fasering!$D$5:$D$11)</f>
        <v>3429.8253527361721</v>
      </c>
      <c r="H41" s="71">
        <f>GEW!$D$8+($D41-GEW!$D$8)*SUM(Fasering!$D$5:$D$12)</f>
        <v>3691.4786000000008</v>
      </c>
      <c r="I41" s="72">
        <f>($K$3+E41*12*7.57%)*SUM(Fasering!$D$5:$D$9)</f>
        <v>1543.1864720334713</v>
      </c>
      <c r="J41" s="30">
        <f>($K$3+F41*12*7.57%)*SUM(Fasering!$D$5:$D$10)</f>
        <v>2122.7270979664554</v>
      </c>
      <c r="K41" s="30">
        <f>($K$3+G41*12*7.57%)*SUM(Fasering!$D$5:$D$11)</f>
        <v>2771.2505452546256</v>
      </c>
      <c r="L41" s="73">
        <f>($K$3+H41*12*7.57%)*SUM(Fasering!$D$5:$D$12)</f>
        <v>3491.6791602400021</v>
      </c>
    </row>
    <row r="42" spans="1:12" x14ac:dyDescent="0.2">
      <c r="A42" s="52">
        <f t="shared" si="2"/>
        <v>32</v>
      </c>
      <c r="B42" s="16">
        <v>43474.81</v>
      </c>
      <c r="C42" s="16">
        <f t="shared" si="0"/>
        <v>44344.306199999999</v>
      </c>
      <c r="D42" s="68">
        <f t="shared" si="1"/>
        <v>3695.3588500000001</v>
      </c>
      <c r="E42" s="69">
        <f>GEW!$D$8+($D42-GEW!$D$8)*SUM(Fasering!$D$5:$D$9)</f>
        <v>2909.2616505142178</v>
      </c>
      <c r="F42" s="70">
        <f>GEW!$D$8+($D42-GEW!$D$8)*SUM(Fasering!$D$5:$D$10)</f>
        <v>3171.4905482382792</v>
      </c>
      <c r="G42" s="70">
        <f>GEW!$D$8+($D42-GEW!$D$8)*SUM(Fasering!$D$5:$D$11)</f>
        <v>3433.1299522759396</v>
      </c>
      <c r="H42" s="71">
        <f>GEW!$D$8+($D42-GEW!$D$8)*SUM(Fasering!$D$5:$D$12)</f>
        <v>3695.3588500000005</v>
      </c>
      <c r="I42" s="72">
        <f>($K$3+E42*12*7.57%)*SUM(Fasering!$D$5:$D$9)</f>
        <v>1544.2732674081735</v>
      </c>
      <c r="J42" s="30">
        <f>($K$3+F42*12*7.57%)*SUM(Fasering!$D$5:$D$10)</f>
        <v>2124.4721969672514</v>
      </c>
      <c r="K42" s="30">
        <f>($K$3+G42*12*7.57%)*SUM(Fasering!$D$5:$D$11)</f>
        <v>2773.8070999824404</v>
      </c>
      <c r="L42" s="73">
        <f>($K$3+H42*12*7.57%)*SUM(Fasering!$D$5:$D$12)</f>
        <v>3495.2039793400018</v>
      </c>
    </row>
    <row r="43" spans="1:12" x14ac:dyDescent="0.2">
      <c r="A43" s="52">
        <f t="shared" si="2"/>
        <v>33</v>
      </c>
      <c r="B43" s="16">
        <v>43517.06</v>
      </c>
      <c r="C43" s="16">
        <f t="shared" si="0"/>
        <v>44387.4012</v>
      </c>
      <c r="D43" s="68">
        <f t="shared" si="1"/>
        <v>3698.9501</v>
      </c>
      <c r="E43" s="69">
        <f>GEW!$D$8+($D43-GEW!$D$8)*SUM(Fasering!$D$5:$D$9)</f>
        <v>2911.2557697055599</v>
      </c>
      <c r="F43" s="70">
        <f>GEW!$D$8+($D43-GEW!$D$8)*SUM(Fasering!$D$5:$D$10)</f>
        <v>3174.0174435948961</v>
      </c>
      <c r="G43" s="70">
        <f>GEW!$D$8+($D43-GEW!$D$8)*SUM(Fasering!$D$5:$D$11)</f>
        <v>3436.1884261106643</v>
      </c>
      <c r="H43" s="71">
        <f>GEW!$D$8+($D43-GEW!$D$8)*SUM(Fasering!$D$5:$D$12)</f>
        <v>3698.9501000000005</v>
      </c>
      <c r="I43" s="72">
        <f>($K$3+E43*12*7.57%)*SUM(Fasering!$D$5:$D$9)</f>
        <v>1545.2791185490537</v>
      </c>
      <c r="J43" s="30">
        <f>($K$3+F43*12*7.57%)*SUM(Fasering!$D$5:$D$10)</f>
        <v>2126.0873214532012</v>
      </c>
      <c r="K43" s="30">
        <f>($K$3+G43*12*7.57%)*SUM(Fasering!$D$5:$D$11)</f>
        <v>2776.1732431861683</v>
      </c>
      <c r="L43" s="73">
        <f>($K$3+H43*12*7.57%)*SUM(Fasering!$D$5:$D$12)</f>
        <v>3498.4662708400019</v>
      </c>
    </row>
    <row r="44" spans="1:12" x14ac:dyDescent="0.2">
      <c r="A44" s="52">
        <f t="shared" si="2"/>
        <v>34</v>
      </c>
      <c r="B44" s="16">
        <v>43556.22</v>
      </c>
      <c r="C44" s="16">
        <f t="shared" si="0"/>
        <v>44427.344400000002</v>
      </c>
      <c r="D44" s="68">
        <f t="shared" si="1"/>
        <v>3702.2786999999998</v>
      </c>
      <c r="E44" s="69">
        <f>GEW!$D$8+($D44-GEW!$D$8)*SUM(Fasering!$D$5:$D$9)</f>
        <v>2913.1040468069323</v>
      </c>
      <c r="F44" s="70">
        <f>GEW!$D$8+($D44-GEW!$D$8)*SUM(Fasering!$D$5:$D$10)</f>
        <v>3176.3595316934789</v>
      </c>
      <c r="G44" s="70">
        <f>GEW!$D$8+($D44-GEW!$D$8)*SUM(Fasering!$D$5:$D$11)</f>
        <v>3439.0232151134533</v>
      </c>
      <c r="H44" s="71">
        <f>GEW!$D$8+($D44-GEW!$D$8)*SUM(Fasering!$D$5:$D$12)</f>
        <v>3702.2787000000003</v>
      </c>
      <c r="I44" s="72">
        <f>($K$3+E44*12*7.57%)*SUM(Fasering!$D$5:$D$9)</f>
        <v>1546.2114056656658</v>
      </c>
      <c r="J44" s="30">
        <f>($K$3+F44*12*7.57%)*SUM(Fasering!$D$5:$D$10)</f>
        <v>2127.5843220418351</v>
      </c>
      <c r="K44" s="30">
        <f>($K$3+G44*12*7.57%)*SUM(Fasering!$D$5:$D$11)</f>
        <v>2778.3663359165353</v>
      </c>
      <c r="L44" s="73">
        <f>($K$3+H44*12*7.57%)*SUM(Fasering!$D$5:$D$12)</f>
        <v>3501.4899710800014</v>
      </c>
    </row>
    <row r="45" spans="1:12" x14ac:dyDescent="0.2">
      <c r="A45" s="52">
        <f t="shared" si="2"/>
        <v>35</v>
      </c>
      <c r="B45" s="16">
        <v>43592.44</v>
      </c>
      <c r="C45" s="16">
        <f t="shared" si="0"/>
        <v>44464.288800000002</v>
      </c>
      <c r="D45" s="68">
        <f t="shared" si="1"/>
        <v>3705.3574000000003</v>
      </c>
      <c r="E45" s="69">
        <f>GEW!$D$8+($D45-GEW!$D$8)*SUM(Fasering!$D$5:$D$9)</f>
        <v>2914.8135615314395</v>
      </c>
      <c r="F45" s="70">
        <f>GEW!$D$8+($D45-GEW!$D$8)*SUM(Fasering!$D$5:$D$10)</f>
        <v>3178.5257837601466</v>
      </c>
      <c r="G45" s="70">
        <f>GEW!$D$8+($D45-GEW!$D$8)*SUM(Fasering!$D$5:$D$11)</f>
        <v>3441.6451777712937</v>
      </c>
      <c r="H45" s="71">
        <f>GEW!$D$8+($D45-GEW!$D$8)*SUM(Fasering!$D$5:$D$12)</f>
        <v>3705.3574000000008</v>
      </c>
      <c r="I45" s="72">
        <f>($K$3+E45*12*7.57%)*SUM(Fasering!$D$5:$D$9)</f>
        <v>1547.0736998271498</v>
      </c>
      <c r="J45" s="30">
        <f>($K$3+F45*12*7.57%)*SUM(Fasering!$D$5:$D$10)</f>
        <v>2128.9689329029275</v>
      </c>
      <c r="K45" s="30">
        <f>($K$3+G45*12*7.57%)*SUM(Fasering!$D$5:$D$11)</f>
        <v>2780.3947786819563</v>
      </c>
      <c r="L45" s="73">
        <f>($K$3+H45*12*7.57%)*SUM(Fasering!$D$5:$D$12)</f>
        <v>3504.2866621600019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36</v>
      </c>
      <c r="B1" s="1" t="s">
        <v>37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29153.06</v>
      </c>
      <c r="C10" s="16">
        <f t="shared" ref="C10:C45" si="0">B10*$D$3</f>
        <v>29736.121200000001</v>
      </c>
      <c r="D10" s="68">
        <f t="shared" ref="D10:D45" si="1">B10/12*$D$3</f>
        <v>2478.0101</v>
      </c>
      <c r="E10" s="69">
        <f>GEW!$D$8+($D10-GEW!$D$8)*SUM(Fasering!$D$5:$D$9)</f>
        <v>2233.3024427365463</v>
      </c>
      <c r="F10" s="70">
        <f>GEW!$D$8+($D10-GEW!$D$8)*SUM(Fasering!$D$5:$D$10)</f>
        <v>2314.9328305191366</v>
      </c>
      <c r="G10" s="70">
        <f>GEW!$D$8+($D10-GEW!$D$8)*SUM(Fasering!$D$5:$D$11)</f>
        <v>2396.3797122174096</v>
      </c>
      <c r="H10" s="71">
        <f>GEW!$D$8+($D10-GEW!$D$8)*SUM(Fasering!$D$5:$D$12)</f>
        <v>2478.0101</v>
      </c>
      <c r="I10" s="72">
        <f>($K$3+E10*12*7.57%)*SUM(Fasering!$D$5:$D$9)</f>
        <v>1203.3135377774142</v>
      </c>
      <c r="J10" s="30">
        <f>($K$3+F10*12*7.57%)*SUM(Fasering!$D$5:$D$10)</f>
        <v>1576.9832240286496</v>
      </c>
      <c r="K10" s="30">
        <f>($K$3+G10*12*7.57%)*SUM(Fasering!$D$5:$D$11)</f>
        <v>1971.7405573080646</v>
      </c>
      <c r="L10" s="73">
        <f>($K$3+H10*12*7.57%)*SUM(Fasering!$D$5:$D$12)</f>
        <v>2389.3643748400009</v>
      </c>
    </row>
    <row r="11" spans="1:12" x14ac:dyDescent="0.2">
      <c r="A11" s="52">
        <f t="shared" ref="A11:A45" si="2">+A10+1</f>
        <v>1</v>
      </c>
      <c r="B11" s="16">
        <v>29153.06</v>
      </c>
      <c r="C11" s="16">
        <f t="shared" si="0"/>
        <v>29736.121200000001</v>
      </c>
      <c r="D11" s="68">
        <f t="shared" si="1"/>
        <v>2478.0101</v>
      </c>
      <c r="E11" s="69">
        <f>GEW!$D$8+($D11-GEW!$D$8)*SUM(Fasering!$D$5:$D$9)</f>
        <v>2233.3024427365463</v>
      </c>
      <c r="F11" s="70">
        <f>GEW!$D$8+($D11-GEW!$D$8)*SUM(Fasering!$D$5:$D$10)</f>
        <v>2314.9328305191366</v>
      </c>
      <c r="G11" s="70">
        <f>GEW!$D$8+($D11-GEW!$D$8)*SUM(Fasering!$D$5:$D$11)</f>
        <v>2396.3797122174096</v>
      </c>
      <c r="H11" s="71">
        <f>GEW!$D$8+($D11-GEW!$D$8)*SUM(Fasering!$D$5:$D$12)</f>
        <v>2478.0101</v>
      </c>
      <c r="I11" s="72">
        <f>($K$3+E11*12*7.57%)*SUM(Fasering!$D$5:$D$9)</f>
        <v>1203.3135377774142</v>
      </c>
      <c r="J11" s="30">
        <f>($K$3+F11*12*7.57%)*SUM(Fasering!$D$5:$D$10)</f>
        <v>1576.9832240286496</v>
      </c>
      <c r="K11" s="30">
        <f>($K$3+G11*12*7.57%)*SUM(Fasering!$D$5:$D$11)</f>
        <v>1971.7405573080646</v>
      </c>
      <c r="L11" s="73">
        <f>($K$3+H11*12*7.57%)*SUM(Fasering!$D$5:$D$12)</f>
        <v>2389.3643748400009</v>
      </c>
    </row>
    <row r="12" spans="1:12" x14ac:dyDescent="0.2">
      <c r="A12" s="52">
        <f t="shared" si="2"/>
        <v>2</v>
      </c>
      <c r="B12" s="16">
        <v>29885.89</v>
      </c>
      <c r="C12" s="16">
        <f t="shared" si="0"/>
        <v>30483.607800000002</v>
      </c>
      <c r="D12" s="68">
        <f t="shared" si="1"/>
        <v>2540.3006500000001</v>
      </c>
      <c r="E12" s="69">
        <f>GEW!$D$8+($D12-GEW!$D$8)*SUM(Fasering!$D$5:$D$9)</f>
        <v>2267.8906171032063</v>
      </c>
      <c r="F12" s="70">
        <f>GEW!$D$8+($D12-GEW!$D$8)*SUM(Fasering!$D$5:$D$10)</f>
        <v>2358.7620547603169</v>
      </c>
      <c r="G12" s="70">
        <f>GEW!$D$8+($D12-GEW!$D$8)*SUM(Fasering!$D$5:$D$11)</f>
        <v>2449.4292123428895</v>
      </c>
      <c r="H12" s="71">
        <f>GEW!$D$8+($D12-GEW!$D$8)*SUM(Fasering!$D$5:$D$12)</f>
        <v>2540.3006500000001</v>
      </c>
      <c r="I12" s="72">
        <f>($K$3+E12*12*7.57%)*SUM(Fasering!$D$5:$D$9)</f>
        <v>1220.760115092708</v>
      </c>
      <c r="J12" s="30">
        <f>($K$3+F12*12*7.57%)*SUM(Fasering!$D$5:$D$10)</f>
        <v>1604.9977015916986</v>
      </c>
      <c r="K12" s="30">
        <f>($K$3+G12*12*7.57%)*SUM(Fasering!$D$5:$D$11)</f>
        <v>2012.7815211894381</v>
      </c>
      <c r="L12" s="73">
        <f>($K$3+H12*12*7.57%)*SUM(Fasering!$D$5:$D$12)</f>
        <v>2445.9491104600006</v>
      </c>
    </row>
    <row r="13" spans="1:12" x14ac:dyDescent="0.2">
      <c r="A13" s="52">
        <f t="shared" si="2"/>
        <v>3</v>
      </c>
      <c r="B13" s="16">
        <v>30994.799999999999</v>
      </c>
      <c r="C13" s="16">
        <f t="shared" si="0"/>
        <v>31614.696</v>
      </c>
      <c r="D13" s="68">
        <f t="shared" si="1"/>
        <v>2634.558</v>
      </c>
      <c r="E13" s="69">
        <f>GEW!$D$8+($D13-GEW!$D$8)*SUM(Fasering!$D$5:$D$9)</f>
        <v>2320.2290481676182</v>
      </c>
      <c r="F13" s="70">
        <f>GEW!$D$8+($D13-GEW!$D$8)*SUM(Fasering!$D$5:$D$10)</f>
        <v>2425.0839371249672</v>
      </c>
      <c r="G13" s="70">
        <f>GEW!$D$8+($D13-GEW!$D$8)*SUM(Fasering!$D$5:$D$11)</f>
        <v>2529.7031110426506</v>
      </c>
      <c r="H13" s="71">
        <f>GEW!$D$8+($D13-GEW!$D$8)*SUM(Fasering!$D$5:$D$12)</f>
        <v>2634.558</v>
      </c>
      <c r="I13" s="72">
        <f>($K$3+E13*12*7.57%)*SUM(Fasering!$D$5:$D$9)</f>
        <v>1247.1600769538527</v>
      </c>
      <c r="J13" s="30">
        <f>($K$3+F13*12*7.57%)*SUM(Fasering!$D$5:$D$10)</f>
        <v>1647.3888896086198</v>
      </c>
      <c r="K13" s="30">
        <f>($K$3+G13*12*7.57%)*SUM(Fasering!$D$5:$D$11)</f>
        <v>2074.8842397704102</v>
      </c>
      <c r="L13" s="73">
        <f>($K$3+H13*12*7.57%)*SUM(Fasering!$D$5:$D$12)</f>
        <v>2531.5724872000005</v>
      </c>
    </row>
    <row r="14" spans="1:12" x14ac:dyDescent="0.2">
      <c r="A14" s="52">
        <f t="shared" si="2"/>
        <v>4</v>
      </c>
      <c r="B14" s="16">
        <v>32103.72</v>
      </c>
      <c r="C14" s="16">
        <f t="shared" si="0"/>
        <v>32745.794400000002</v>
      </c>
      <c r="D14" s="68">
        <f t="shared" si="1"/>
        <v>2728.8162000000002</v>
      </c>
      <c r="E14" s="69">
        <f>GEW!$D$8+($D14-GEW!$D$8)*SUM(Fasering!$D$5:$D$9)</f>
        <v>2372.5679512129036</v>
      </c>
      <c r="F14" s="70">
        <f>GEW!$D$8+($D14-GEW!$D$8)*SUM(Fasering!$D$5:$D$10)</f>
        <v>2491.4064175713593</v>
      </c>
      <c r="G14" s="70">
        <f>GEW!$D$8+($D14-GEW!$D$8)*SUM(Fasering!$D$5:$D$11)</f>
        <v>2609.9777336415445</v>
      </c>
      <c r="H14" s="71">
        <f>GEW!$D$8+($D14-GEW!$D$8)*SUM(Fasering!$D$5:$D$12)</f>
        <v>2728.8162000000002</v>
      </c>
      <c r="I14" s="72">
        <f>($K$3+E14*12*7.57%)*SUM(Fasering!$D$5:$D$9)</f>
        <v>1273.5602768862734</v>
      </c>
      <c r="J14" s="30">
        <f>($K$3+F14*12*7.57%)*SUM(Fasering!$D$5:$D$10)</f>
        <v>1689.7804599035262</v>
      </c>
      <c r="K14" s="30">
        <f>($K$3+G14*12*7.57%)*SUM(Fasering!$D$5:$D$11)</f>
        <v>2136.9875183852778</v>
      </c>
      <c r="L14" s="73">
        <f>($K$3+H14*12*7.57%)*SUM(Fasering!$D$5:$D$12)</f>
        <v>2617.1966360800011</v>
      </c>
    </row>
    <row r="15" spans="1:12" x14ac:dyDescent="0.2">
      <c r="A15" s="52">
        <f t="shared" si="2"/>
        <v>5</v>
      </c>
      <c r="B15" s="16">
        <v>32103.72</v>
      </c>
      <c r="C15" s="16">
        <f t="shared" si="0"/>
        <v>32745.794400000002</v>
      </c>
      <c r="D15" s="68">
        <f t="shared" si="1"/>
        <v>2728.8162000000002</v>
      </c>
      <c r="E15" s="69">
        <f>GEW!$D$8+($D15-GEW!$D$8)*SUM(Fasering!$D$5:$D$9)</f>
        <v>2372.5679512129036</v>
      </c>
      <c r="F15" s="70">
        <f>GEW!$D$8+($D15-GEW!$D$8)*SUM(Fasering!$D$5:$D$10)</f>
        <v>2491.4064175713593</v>
      </c>
      <c r="G15" s="70">
        <f>GEW!$D$8+($D15-GEW!$D$8)*SUM(Fasering!$D$5:$D$11)</f>
        <v>2609.9777336415445</v>
      </c>
      <c r="H15" s="71">
        <f>GEW!$D$8+($D15-GEW!$D$8)*SUM(Fasering!$D$5:$D$12)</f>
        <v>2728.8162000000002</v>
      </c>
      <c r="I15" s="72">
        <f>($K$3+E15*12*7.57%)*SUM(Fasering!$D$5:$D$9)</f>
        <v>1273.5602768862734</v>
      </c>
      <c r="J15" s="30">
        <f>($K$3+F15*12*7.57%)*SUM(Fasering!$D$5:$D$10)</f>
        <v>1689.7804599035262</v>
      </c>
      <c r="K15" s="30">
        <f>($K$3+G15*12*7.57%)*SUM(Fasering!$D$5:$D$11)</f>
        <v>2136.9875183852778</v>
      </c>
      <c r="L15" s="73">
        <f>($K$3+H15*12*7.57%)*SUM(Fasering!$D$5:$D$12)</f>
        <v>2617.1966360800011</v>
      </c>
    </row>
    <row r="16" spans="1:12" x14ac:dyDescent="0.2">
      <c r="A16" s="52">
        <f t="shared" si="2"/>
        <v>6</v>
      </c>
      <c r="B16" s="16">
        <v>33046.9</v>
      </c>
      <c r="C16" s="16">
        <f t="shared" si="0"/>
        <v>33707.838000000003</v>
      </c>
      <c r="D16" s="68">
        <f t="shared" si="1"/>
        <v>2808.9865</v>
      </c>
      <c r="E16" s="69">
        <f>GEW!$D$8+($D16-GEW!$D$8)*SUM(Fasering!$D$5:$D$9)</f>
        <v>2417.0842432576428</v>
      </c>
      <c r="F16" s="70">
        <f>GEW!$D$8+($D16-GEW!$D$8)*SUM(Fasering!$D$5:$D$10)</f>
        <v>2547.8162912389166</v>
      </c>
      <c r="G16" s="70">
        <f>GEW!$D$8+($D16-GEW!$D$8)*SUM(Fasering!$D$5:$D$11)</f>
        <v>2678.2544520187262</v>
      </c>
      <c r="H16" s="71">
        <f>GEW!$D$8+($D16-GEW!$D$8)*SUM(Fasering!$D$5:$D$12)</f>
        <v>2808.9865</v>
      </c>
      <c r="I16" s="72">
        <f>($K$3+E16*12*7.57%)*SUM(Fasering!$D$5:$D$9)</f>
        <v>1296.014683491132</v>
      </c>
      <c r="J16" s="30">
        <f>($K$3+F16*12*7.57%)*SUM(Fasering!$D$5:$D$10)</f>
        <v>1725.83615487769</v>
      </c>
      <c r="K16" s="30">
        <f>($K$3+G16*12*7.57%)*SUM(Fasering!$D$5:$D$11)</f>
        <v>2189.8087952347978</v>
      </c>
      <c r="L16" s="73">
        <f>($K$3+H16*12*7.57%)*SUM(Fasering!$D$5:$D$12)</f>
        <v>2690.0233366000011</v>
      </c>
    </row>
    <row r="17" spans="1:12" x14ac:dyDescent="0.2">
      <c r="A17" s="52">
        <f t="shared" si="2"/>
        <v>7</v>
      </c>
      <c r="B17" s="16">
        <v>34803.360000000001</v>
      </c>
      <c r="C17" s="16">
        <f t="shared" si="0"/>
        <v>35499.427199999998</v>
      </c>
      <c r="D17" s="68">
        <f t="shared" si="1"/>
        <v>2958.2856000000002</v>
      </c>
      <c r="E17" s="69">
        <f>GEW!$D$8+($D17-GEW!$D$8)*SUM(Fasering!$D$5:$D$9)</f>
        <v>2499.9857957978816</v>
      </c>
      <c r="F17" s="70">
        <f>GEW!$D$8+($D17-GEW!$D$8)*SUM(Fasering!$D$5:$D$10)</f>
        <v>2652.8669567556981</v>
      </c>
      <c r="G17" s="70">
        <f>GEW!$D$8+($D17-GEW!$D$8)*SUM(Fasering!$D$5:$D$11)</f>
        <v>2805.4044390421841</v>
      </c>
      <c r="H17" s="71">
        <f>GEW!$D$8+($D17-GEW!$D$8)*SUM(Fasering!$D$5:$D$12)</f>
        <v>2958.2856000000002</v>
      </c>
      <c r="I17" s="72">
        <f>($K$3+E17*12*7.57%)*SUM(Fasering!$D$5:$D$9)</f>
        <v>1337.830950826286</v>
      </c>
      <c r="J17" s="30">
        <f>($K$3+F17*12*7.57%)*SUM(Fasering!$D$5:$D$10)</f>
        <v>1792.9817538029424</v>
      </c>
      <c r="K17" s="30">
        <f>($K$3+G17*12*7.57%)*SUM(Fasering!$D$5:$D$11)</f>
        <v>2288.1765086459263</v>
      </c>
      <c r="L17" s="73">
        <f>($K$3+H17*12*7.57%)*SUM(Fasering!$D$5:$D$12)</f>
        <v>2825.646639040001</v>
      </c>
    </row>
    <row r="18" spans="1:12" x14ac:dyDescent="0.2">
      <c r="A18" s="52">
        <f t="shared" si="2"/>
        <v>8</v>
      </c>
      <c r="B18" s="16">
        <v>34803.360000000001</v>
      </c>
      <c r="C18" s="16">
        <f t="shared" si="0"/>
        <v>35499.427199999998</v>
      </c>
      <c r="D18" s="68">
        <f t="shared" si="1"/>
        <v>2958.2856000000002</v>
      </c>
      <c r="E18" s="69">
        <f>GEW!$D$8+($D18-GEW!$D$8)*SUM(Fasering!$D$5:$D$9)</f>
        <v>2499.9857957978816</v>
      </c>
      <c r="F18" s="70">
        <f>GEW!$D$8+($D18-GEW!$D$8)*SUM(Fasering!$D$5:$D$10)</f>
        <v>2652.8669567556981</v>
      </c>
      <c r="G18" s="70">
        <f>GEW!$D$8+($D18-GEW!$D$8)*SUM(Fasering!$D$5:$D$11)</f>
        <v>2805.4044390421841</v>
      </c>
      <c r="H18" s="71">
        <f>GEW!$D$8+($D18-GEW!$D$8)*SUM(Fasering!$D$5:$D$12)</f>
        <v>2958.2856000000002</v>
      </c>
      <c r="I18" s="72">
        <f>($K$3+E18*12*7.57%)*SUM(Fasering!$D$5:$D$9)</f>
        <v>1337.830950826286</v>
      </c>
      <c r="J18" s="30">
        <f>($K$3+F18*12*7.57%)*SUM(Fasering!$D$5:$D$10)</f>
        <v>1792.9817538029424</v>
      </c>
      <c r="K18" s="30">
        <f>($K$3+G18*12*7.57%)*SUM(Fasering!$D$5:$D$11)</f>
        <v>2288.1765086459263</v>
      </c>
      <c r="L18" s="73">
        <f>($K$3+H18*12*7.57%)*SUM(Fasering!$D$5:$D$12)</f>
        <v>2825.646639040001</v>
      </c>
    </row>
    <row r="19" spans="1:12" x14ac:dyDescent="0.2">
      <c r="A19" s="52">
        <f t="shared" si="2"/>
        <v>9</v>
      </c>
      <c r="B19" s="16">
        <v>35714.58</v>
      </c>
      <c r="C19" s="16">
        <f t="shared" si="0"/>
        <v>36428.871600000006</v>
      </c>
      <c r="D19" s="68">
        <f t="shared" si="1"/>
        <v>3035.7393000000002</v>
      </c>
      <c r="E19" s="69">
        <f>GEW!$D$8+($D19-GEW!$D$8)*SUM(Fasering!$D$5:$D$9)</f>
        <v>2542.9936369703064</v>
      </c>
      <c r="F19" s="70">
        <f>GEW!$D$8+($D19-GEW!$D$8)*SUM(Fasering!$D$5:$D$10)</f>
        <v>2707.3653611783443</v>
      </c>
      <c r="G19" s="70">
        <f>GEW!$D$8+($D19-GEW!$D$8)*SUM(Fasering!$D$5:$D$11)</f>
        <v>2871.3675757919623</v>
      </c>
      <c r="H19" s="71">
        <f>GEW!$D$8+($D19-GEW!$D$8)*SUM(Fasering!$D$5:$D$12)</f>
        <v>3035.7393000000002</v>
      </c>
      <c r="I19" s="72">
        <f>($K$3+E19*12*7.57%)*SUM(Fasering!$D$5:$D$9)</f>
        <v>1359.5244816332156</v>
      </c>
      <c r="J19" s="30">
        <f>($K$3+F19*12*7.57%)*SUM(Fasering!$D$5:$D$10)</f>
        <v>1827.8156883375568</v>
      </c>
      <c r="K19" s="30">
        <f>($K$3+G19*12*7.57%)*SUM(Fasering!$D$5:$D$11)</f>
        <v>2339.2079171690293</v>
      </c>
      <c r="L19" s="73">
        <f>($K$3+H19*12*7.57%)*SUM(Fasering!$D$5:$D$12)</f>
        <v>2896.0055801200006</v>
      </c>
    </row>
    <row r="20" spans="1:12" x14ac:dyDescent="0.2">
      <c r="A20" s="52">
        <f t="shared" si="2"/>
        <v>10</v>
      </c>
      <c r="B20" s="16">
        <v>36207.96</v>
      </c>
      <c r="C20" s="16">
        <f t="shared" si="0"/>
        <v>36932.119200000001</v>
      </c>
      <c r="D20" s="68">
        <f t="shared" si="1"/>
        <v>3077.6765999999998</v>
      </c>
      <c r="E20" s="69">
        <f>GEW!$D$8+($D20-GEW!$D$8)*SUM(Fasering!$D$5:$D$9)</f>
        <v>2566.2802293164473</v>
      </c>
      <c r="F20" s="70">
        <f>GEW!$D$8+($D20-GEW!$D$8)*SUM(Fasering!$D$5:$D$10)</f>
        <v>2736.8735181262218</v>
      </c>
      <c r="G20" s="70">
        <f>GEW!$D$8+($D20-GEW!$D$8)*SUM(Fasering!$D$5:$D$11)</f>
        <v>2907.0833111902252</v>
      </c>
      <c r="H20" s="71">
        <f>GEW!$D$8+($D20-GEW!$D$8)*SUM(Fasering!$D$5:$D$12)</f>
        <v>3077.6765999999998</v>
      </c>
      <c r="I20" s="72">
        <f>($K$3+E20*12*7.57%)*SUM(Fasering!$D$5:$D$9)</f>
        <v>1371.2704422459356</v>
      </c>
      <c r="J20" s="30">
        <f>($K$3+F20*12*7.57%)*SUM(Fasering!$D$5:$D$10)</f>
        <v>1846.6765195536054</v>
      </c>
      <c r="K20" s="30">
        <f>($K$3+G20*12*7.57%)*SUM(Fasering!$D$5:$D$11)</f>
        <v>2366.8388694496293</v>
      </c>
      <c r="L20" s="73">
        <f>($K$3+H20*12*7.57%)*SUM(Fasering!$D$5:$D$12)</f>
        <v>2934.1014234400009</v>
      </c>
    </row>
    <row r="21" spans="1:12" x14ac:dyDescent="0.2">
      <c r="A21" s="52">
        <f t="shared" si="2"/>
        <v>11</v>
      </c>
      <c r="B21" s="16">
        <v>36625.269999999997</v>
      </c>
      <c r="C21" s="16">
        <f t="shared" si="0"/>
        <v>37357.775399999999</v>
      </c>
      <c r="D21" s="68">
        <f t="shared" si="1"/>
        <v>3113.1479499999996</v>
      </c>
      <c r="E21" s="69">
        <f>GEW!$D$8+($D21-GEW!$D$8)*SUM(Fasering!$D$5:$D$9)</f>
        <v>2585.9764631564249</v>
      </c>
      <c r="F21" s="70">
        <f>GEW!$D$8+($D21-GEW!$D$8)*SUM(Fasering!$D$5:$D$10)</f>
        <v>2761.8320672687064</v>
      </c>
      <c r="G21" s="70">
        <f>GEW!$D$8+($D21-GEW!$D$8)*SUM(Fasering!$D$5:$D$11)</f>
        <v>2937.2923458877185</v>
      </c>
      <c r="H21" s="71">
        <f>GEW!$D$8+($D21-GEW!$D$8)*SUM(Fasering!$D$5:$D$12)</f>
        <v>3113.1479499999996</v>
      </c>
      <c r="I21" s="72">
        <f>($K$3+E21*12*7.57%)*SUM(Fasering!$D$5:$D$9)</f>
        <v>1381.2053946625197</v>
      </c>
      <c r="J21" s="30">
        <f>($K$3+F21*12*7.57%)*SUM(Fasering!$D$5:$D$10)</f>
        <v>1862.6293621389746</v>
      </c>
      <c r="K21" s="30">
        <f>($K$3+G21*12*7.57%)*SUM(Fasering!$D$5:$D$11)</f>
        <v>2390.2096438957296</v>
      </c>
      <c r="L21" s="73">
        <f>($K$3+H21*12*7.57%)*SUM(Fasering!$D$5:$D$12)</f>
        <v>2966.3235977800005</v>
      </c>
    </row>
    <row r="22" spans="1:12" x14ac:dyDescent="0.2">
      <c r="A22" s="52">
        <f t="shared" si="2"/>
        <v>12</v>
      </c>
      <c r="B22" s="16">
        <v>37788.49</v>
      </c>
      <c r="C22" s="16">
        <f t="shared" si="0"/>
        <v>38544.2598</v>
      </c>
      <c r="D22" s="68">
        <f t="shared" si="1"/>
        <v>3212.0216499999997</v>
      </c>
      <c r="E22" s="69">
        <f>GEW!$D$8+($D22-GEW!$D$8)*SUM(Fasering!$D$5:$D$9)</f>
        <v>2640.8782223458493</v>
      </c>
      <c r="F22" s="70">
        <f>GEW!$D$8+($D22-GEW!$D$8)*SUM(Fasering!$D$5:$D$10)</f>
        <v>2831.4021315698747</v>
      </c>
      <c r="G22" s="70">
        <f>GEW!$D$8+($D22-GEW!$D$8)*SUM(Fasering!$D$5:$D$11)</f>
        <v>3021.4977407759743</v>
      </c>
      <c r="H22" s="71">
        <f>GEW!$D$8+($D22-GEW!$D$8)*SUM(Fasering!$D$5:$D$12)</f>
        <v>3212.0216499999997</v>
      </c>
      <c r="I22" s="72">
        <f>($K$3+E22*12*7.57%)*SUM(Fasering!$D$5:$D$9)</f>
        <v>1408.8983216233371</v>
      </c>
      <c r="J22" s="30">
        <f>($K$3+F22*12*7.57%)*SUM(Fasering!$D$5:$D$10)</f>
        <v>1907.0967018915635</v>
      </c>
      <c r="K22" s="30">
        <f>($K$3+G22*12*7.57%)*SUM(Fasering!$D$5:$D$11)</f>
        <v>2455.3539065570444</v>
      </c>
      <c r="L22" s="73">
        <f>($K$3+H22*12*7.57%)*SUM(Fasering!$D$5:$D$12)</f>
        <v>3056.1404668600007</v>
      </c>
    </row>
    <row r="23" spans="1:12" x14ac:dyDescent="0.2">
      <c r="A23" s="52">
        <f t="shared" si="2"/>
        <v>13</v>
      </c>
      <c r="B23" s="16">
        <v>37788.49</v>
      </c>
      <c r="C23" s="16">
        <f t="shared" si="0"/>
        <v>38544.2598</v>
      </c>
      <c r="D23" s="68">
        <f t="shared" si="1"/>
        <v>3212.0216499999997</v>
      </c>
      <c r="E23" s="69">
        <f>GEW!$D$8+($D23-GEW!$D$8)*SUM(Fasering!$D$5:$D$9)</f>
        <v>2640.8782223458493</v>
      </c>
      <c r="F23" s="70">
        <f>GEW!$D$8+($D23-GEW!$D$8)*SUM(Fasering!$D$5:$D$10)</f>
        <v>2831.4021315698747</v>
      </c>
      <c r="G23" s="70">
        <f>GEW!$D$8+($D23-GEW!$D$8)*SUM(Fasering!$D$5:$D$11)</f>
        <v>3021.4977407759743</v>
      </c>
      <c r="H23" s="71">
        <f>GEW!$D$8+($D23-GEW!$D$8)*SUM(Fasering!$D$5:$D$12)</f>
        <v>3212.0216499999997</v>
      </c>
      <c r="I23" s="72">
        <f>($K$3+E23*12*7.57%)*SUM(Fasering!$D$5:$D$9)</f>
        <v>1408.8983216233371</v>
      </c>
      <c r="J23" s="30">
        <f>($K$3+F23*12*7.57%)*SUM(Fasering!$D$5:$D$10)</f>
        <v>1907.0967018915635</v>
      </c>
      <c r="K23" s="30">
        <f>($K$3+G23*12*7.57%)*SUM(Fasering!$D$5:$D$11)</f>
        <v>2455.3539065570444</v>
      </c>
      <c r="L23" s="73">
        <f>($K$3+H23*12*7.57%)*SUM(Fasering!$D$5:$D$12)</f>
        <v>3056.1404668600007</v>
      </c>
    </row>
    <row r="24" spans="1:12" x14ac:dyDescent="0.2">
      <c r="A24" s="52">
        <f t="shared" si="2"/>
        <v>14</v>
      </c>
      <c r="B24" s="16">
        <v>39369.01</v>
      </c>
      <c r="C24" s="16">
        <f t="shared" si="0"/>
        <v>40156.390200000002</v>
      </c>
      <c r="D24" s="68">
        <f t="shared" si="1"/>
        <v>3346.3658500000001</v>
      </c>
      <c r="E24" s="69">
        <f>GEW!$D$8+($D24-GEW!$D$8)*SUM(Fasering!$D$5:$D$9)</f>
        <v>2715.4757433943782</v>
      </c>
      <c r="F24" s="70">
        <f>GEW!$D$8+($D24-GEW!$D$8)*SUM(Fasering!$D$5:$D$10)</f>
        <v>2925.930146931787</v>
      </c>
      <c r="G24" s="70">
        <f>GEW!$D$8+($D24-GEW!$D$8)*SUM(Fasering!$D$5:$D$11)</f>
        <v>3135.9114464625918</v>
      </c>
      <c r="H24" s="71">
        <f>GEW!$D$8+($D24-GEW!$D$8)*SUM(Fasering!$D$5:$D$12)</f>
        <v>3346.3658500000001</v>
      </c>
      <c r="I24" s="72">
        <f>($K$3+E24*12*7.57%)*SUM(Fasering!$D$5:$D$9)</f>
        <v>1446.5259629294633</v>
      </c>
      <c r="J24" s="30">
        <f>($K$3+F24*12*7.57%)*SUM(Fasering!$D$5:$D$10)</f>
        <v>1967.5165019515366</v>
      </c>
      <c r="K24" s="30">
        <f>($K$3+G24*12*7.57%)*SUM(Fasering!$D$5:$D$11)</f>
        <v>2543.8683836305659</v>
      </c>
      <c r="L24" s="73">
        <f>($K$3+H24*12*7.57%)*SUM(Fasering!$D$5:$D$12)</f>
        <v>3178.1787381400013</v>
      </c>
    </row>
    <row r="25" spans="1:12" x14ac:dyDescent="0.2">
      <c r="A25" s="52">
        <f t="shared" si="2"/>
        <v>15</v>
      </c>
      <c r="B25" s="16">
        <v>39369.01</v>
      </c>
      <c r="C25" s="16">
        <f t="shared" si="0"/>
        <v>40156.390200000002</v>
      </c>
      <c r="D25" s="68">
        <f t="shared" si="1"/>
        <v>3346.3658500000001</v>
      </c>
      <c r="E25" s="69">
        <f>GEW!$D$8+($D25-GEW!$D$8)*SUM(Fasering!$D$5:$D$9)</f>
        <v>2715.4757433943782</v>
      </c>
      <c r="F25" s="70">
        <f>GEW!$D$8+($D25-GEW!$D$8)*SUM(Fasering!$D$5:$D$10)</f>
        <v>2925.930146931787</v>
      </c>
      <c r="G25" s="70">
        <f>GEW!$D$8+($D25-GEW!$D$8)*SUM(Fasering!$D$5:$D$11)</f>
        <v>3135.9114464625918</v>
      </c>
      <c r="H25" s="71">
        <f>GEW!$D$8+($D25-GEW!$D$8)*SUM(Fasering!$D$5:$D$12)</f>
        <v>3346.3658500000001</v>
      </c>
      <c r="I25" s="72">
        <f>($K$3+E25*12*7.57%)*SUM(Fasering!$D$5:$D$9)</f>
        <v>1446.5259629294633</v>
      </c>
      <c r="J25" s="30">
        <f>($K$3+F25*12*7.57%)*SUM(Fasering!$D$5:$D$10)</f>
        <v>1967.5165019515366</v>
      </c>
      <c r="K25" s="30">
        <f>($K$3+G25*12*7.57%)*SUM(Fasering!$D$5:$D$11)</f>
        <v>2543.8683836305659</v>
      </c>
      <c r="L25" s="73">
        <f>($K$3+H25*12*7.57%)*SUM(Fasering!$D$5:$D$12)</f>
        <v>3178.1787381400013</v>
      </c>
    </row>
    <row r="26" spans="1:12" x14ac:dyDescent="0.2">
      <c r="A26" s="52">
        <f t="shared" si="2"/>
        <v>16</v>
      </c>
      <c r="B26" s="16">
        <v>41583.79</v>
      </c>
      <c r="C26" s="16">
        <f t="shared" si="0"/>
        <v>42415.465799999998</v>
      </c>
      <c r="D26" s="68">
        <f t="shared" si="1"/>
        <v>3534.6221500000001</v>
      </c>
      <c r="E26" s="69">
        <f>GEW!$D$8+($D26-GEW!$D$8)*SUM(Fasering!$D$5:$D$9)</f>
        <v>2820.0091233375997</v>
      </c>
      <c r="F26" s="70">
        <f>GEW!$D$8+($D26-GEW!$D$8)*SUM(Fasering!$D$5:$D$10)</f>
        <v>3058.3920948117598</v>
      </c>
      <c r="G26" s="70">
        <f>GEW!$D$8+($D26-GEW!$D$8)*SUM(Fasering!$D$5:$D$11)</f>
        <v>3296.2391785258405</v>
      </c>
      <c r="H26" s="71">
        <f>GEW!$D$8+($D26-GEW!$D$8)*SUM(Fasering!$D$5:$D$12)</f>
        <v>3534.6221500000006</v>
      </c>
      <c r="I26" s="72">
        <f>($K$3+E26*12*7.57%)*SUM(Fasering!$D$5:$D$9)</f>
        <v>1499.2535129838636</v>
      </c>
      <c r="J26" s="30">
        <f>($K$3+F26*12*7.57%)*SUM(Fasering!$D$5:$D$10)</f>
        <v>2052.1826654779884</v>
      </c>
      <c r="K26" s="30">
        <f>($K$3+G26*12*7.57%)*SUM(Fasering!$D$5:$D$11)</f>
        <v>2667.9035704886214</v>
      </c>
      <c r="L26" s="73">
        <f>($K$3+H26*12*7.57%)*SUM(Fasering!$D$5:$D$12)</f>
        <v>3349.1907610600015</v>
      </c>
    </row>
    <row r="27" spans="1:12" x14ac:dyDescent="0.2">
      <c r="A27" s="52">
        <f t="shared" si="2"/>
        <v>17</v>
      </c>
      <c r="B27" s="16">
        <v>42494.48</v>
      </c>
      <c r="C27" s="16">
        <f t="shared" si="0"/>
        <v>43344.369600000005</v>
      </c>
      <c r="D27" s="68">
        <f t="shared" si="1"/>
        <v>3612.0308000000005</v>
      </c>
      <c r="E27" s="69">
        <f>GEW!$D$8+($D27-GEW!$D$8)*SUM(Fasering!$D$5:$D$9)</f>
        <v>2862.9919495237186</v>
      </c>
      <c r="F27" s="70">
        <f>GEW!$D$8+($D27-GEW!$D$8)*SUM(Fasering!$D$5:$D$10)</f>
        <v>3112.8588009021223</v>
      </c>
      <c r="G27" s="70">
        <f>GEW!$D$8+($D27-GEW!$D$8)*SUM(Fasering!$D$5:$D$11)</f>
        <v>3362.1639486215972</v>
      </c>
      <c r="H27" s="71">
        <f>GEW!$D$8+($D27-GEW!$D$8)*SUM(Fasering!$D$5:$D$12)</f>
        <v>3612.0308000000009</v>
      </c>
      <c r="I27" s="72">
        <f>($K$3+E27*12*7.57%)*SUM(Fasering!$D$5:$D$9)</f>
        <v>1520.9344260131679</v>
      </c>
      <c r="J27" s="30">
        <f>($K$3+F27*12*7.57%)*SUM(Fasering!$D$5:$D$10)</f>
        <v>2086.9963392794061</v>
      </c>
      <c r="K27" s="30">
        <f>($K$3+G27*12*7.57%)*SUM(Fasering!$D$5:$D$11)</f>
        <v>2718.9052972153227</v>
      </c>
      <c r="L27" s="73">
        <f>($K$3+H27*12*7.57%)*SUM(Fasering!$D$5:$D$12)</f>
        <v>3419.5087787200023</v>
      </c>
    </row>
    <row r="28" spans="1:12" x14ac:dyDescent="0.2">
      <c r="A28" s="52">
        <f t="shared" si="2"/>
        <v>18</v>
      </c>
      <c r="B28" s="16">
        <v>43798.43</v>
      </c>
      <c r="C28" s="16">
        <f t="shared" si="0"/>
        <v>44674.3986</v>
      </c>
      <c r="D28" s="68">
        <f t="shared" si="1"/>
        <v>3722.8665500000002</v>
      </c>
      <c r="E28" s="69">
        <f>GEW!$D$8+($D28-GEW!$D$8)*SUM(Fasering!$D$5:$D$9)</f>
        <v>2924.5358955485895</v>
      </c>
      <c r="F28" s="70">
        <f>GEW!$D$8+($D28-GEW!$D$8)*SUM(Fasering!$D$5:$D$10)</f>
        <v>3190.8456695473556</v>
      </c>
      <c r="G28" s="70">
        <f>GEW!$D$8+($D28-GEW!$D$8)*SUM(Fasering!$D$5:$D$11)</f>
        <v>3456.5567760012345</v>
      </c>
      <c r="H28" s="71">
        <f>GEW!$D$8+($D28-GEW!$D$8)*SUM(Fasering!$D$5:$D$12)</f>
        <v>3722.8665500000006</v>
      </c>
      <c r="I28" s="72">
        <f>($K$3+E28*12*7.57%)*SUM(Fasering!$D$5:$D$9)</f>
        <v>1551.977730040401</v>
      </c>
      <c r="J28" s="30">
        <f>($K$3+F28*12*7.57%)*SUM(Fasering!$D$5:$D$10)</f>
        <v>2136.8434771126513</v>
      </c>
      <c r="K28" s="30">
        <f>($K$3+G28*12*7.57%)*SUM(Fasering!$D$5:$D$11)</f>
        <v>2791.9309168721561</v>
      </c>
      <c r="L28" s="73">
        <f>($K$3+H28*12*7.57%)*SUM(Fasering!$D$5:$D$12)</f>
        <v>3520.1919740200019</v>
      </c>
    </row>
    <row r="29" spans="1:12" x14ac:dyDescent="0.2">
      <c r="A29" s="52">
        <f t="shared" si="2"/>
        <v>19</v>
      </c>
      <c r="B29" s="16">
        <v>44709.11</v>
      </c>
      <c r="C29" s="16">
        <f t="shared" si="0"/>
        <v>45603.292200000004</v>
      </c>
      <c r="D29" s="68">
        <f t="shared" si="1"/>
        <v>3800.2743500000001</v>
      </c>
      <c r="E29" s="69">
        <f>GEW!$D$8+($D29-GEW!$D$8)*SUM(Fasering!$D$5:$D$9)</f>
        <v>2967.5182497538344</v>
      </c>
      <c r="F29" s="70">
        <f>GEW!$D$8+($D29-GEW!$D$8)*SUM(Fasering!$D$5:$D$10)</f>
        <v>3245.3117775559767</v>
      </c>
      <c r="G29" s="70">
        <f>GEW!$D$8+($D29-GEW!$D$8)*SUM(Fasering!$D$5:$D$11)</f>
        <v>3522.4808221978583</v>
      </c>
      <c r="H29" s="71">
        <f>GEW!$D$8+($D29-GEW!$D$8)*SUM(Fasering!$D$5:$D$12)</f>
        <v>3800.2743500000006</v>
      </c>
      <c r="I29" s="72">
        <f>($K$3+E29*12*7.57%)*SUM(Fasering!$D$5:$D$9)</f>
        <v>1573.6584049984297</v>
      </c>
      <c r="J29" s="30">
        <f>($K$3+F29*12*7.57%)*SUM(Fasering!$D$5:$D$10)</f>
        <v>2171.6567686360845</v>
      </c>
      <c r="K29" s="30">
        <f>($K$3+G29*12*7.57%)*SUM(Fasering!$D$5:$D$11)</f>
        <v>2842.9320835649619</v>
      </c>
      <c r="L29" s="73">
        <f>($K$3+H29*12*7.57%)*SUM(Fasering!$D$5:$D$12)</f>
        <v>3590.5092195400021</v>
      </c>
    </row>
    <row r="30" spans="1:12" x14ac:dyDescent="0.2">
      <c r="A30" s="52">
        <f t="shared" si="2"/>
        <v>20</v>
      </c>
      <c r="B30" s="16">
        <v>44709.11</v>
      </c>
      <c r="C30" s="16">
        <f t="shared" si="0"/>
        <v>45603.292200000004</v>
      </c>
      <c r="D30" s="68">
        <f t="shared" si="1"/>
        <v>3800.2743500000001</v>
      </c>
      <c r="E30" s="69">
        <f>GEW!$D$8+($D30-GEW!$D$8)*SUM(Fasering!$D$5:$D$9)</f>
        <v>2967.5182497538344</v>
      </c>
      <c r="F30" s="70">
        <f>GEW!$D$8+($D30-GEW!$D$8)*SUM(Fasering!$D$5:$D$10)</f>
        <v>3245.3117775559767</v>
      </c>
      <c r="G30" s="70">
        <f>GEW!$D$8+($D30-GEW!$D$8)*SUM(Fasering!$D$5:$D$11)</f>
        <v>3522.4808221978583</v>
      </c>
      <c r="H30" s="71">
        <f>GEW!$D$8+($D30-GEW!$D$8)*SUM(Fasering!$D$5:$D$12)</f>
        <v>3800.2743500000006</v>
      </c>
      <c r="I30" s="72">
        <f>($K$3+E30*12*7.57%)*SUM(Fasering!$D$5:$D$9)</f>
        <v>1573.6584049984297</v>
      </c>
      <c r="J30" s="30">
        <f>($K$3+F30*12*7.57%)*SUM(Fasering!$D$5:$D$10)</f>
        <v>2171.6567686360845</v>
      </c>
      <c r="K30" s="30">
        <f>($K$3+G30*12*7.57%)*SUM(Fasering!$D$5:$D$11)</f>
        <v>2842.9320835649619</v>
      </c>
      <c r="L30" s="73">
        <f>($K$3+H30*12*7.57%)*SUM(Fasering!$D$5:$D$12)</f>
        <v>3590.5092195400021</v>
      </c>
    </row>
    <row r="31" spans="1:12" x14ac:dyDescent="0.2">
      <c r="A31" s="52">
        <f t="shared" si="2"/>
        <v>21</v>
      </c>
      <c r="B31" s="16">
        <v>45619.8</v>
      </c>
      <c r="C31" s="16">
        <f t="shared" si="0"/>
        <v>46532.196000000004</v>
      </c>
      <c r="D31" s="68">
        <f t="shared" si="1"/>
        <v>3877.683</v>
      </c>
      <c r="E31" s="69">
        <f>GEW!$D$8+($D31-GEW!$D$8)*SUM(Fasering!$D$5:$D$9)</f>
        <v>3010.5010759399534</v>
      </c>
      <c r="F31" s="70">
        <f>GEW!$D$8+($D31-GEW!$D$8)*SUM(Fasering!$D$5:$D$10)</f>
        <v>3299.7784836463388</v>
      </c>
      <c r="G31" s="70">
        <f>GEW!$D$8+($D31-GEW!$D$8)*SUM(Fasering!$D$5:$D$11)</f>
        <v>3588.405592293615</v>
      </c>
      <c r="H31" s="71">
        <f>GEW!$D$8+($D31-GEW!$D$8)*SUM(Fasering!$D$5:$D$12)</f>
        <v>3877.6830000000004</v>
      </c>
      <c r="I31" s="72">
        <f>($K$3+E31*12*7.57%)*SUM(Fasering!$D$5:$D$9)</f>
        <v>1595.3393180277333</v>
      </c>
      <c r="J31" s="30">
        <f>($K$3+F31*12*7.57%)*SUM(Fasering!$D$5:$D$10)</f>
        <v>2206.4704424375022</v>
      </c>
      <c r="K31" s="30">
        <f>($K$3+G31*12*7.57%)*SUM(Fasering!$D$5:$D$11)</f>
        <v>2893.9338102916627</v>
      </c>
      <c r="L31" s="73">
        <f>($K$3+H31*12*7.57%)*SUM(Fasering!$D$5:$D$12)</f>
        <v>3660.8272372000015</v>
      </c>
    </row>
    <row r="32" spans="1:12" x14ac:dyDescent="0.2">
      <c r="A32" s="52">
        <f t="shared" si="2"/>
        <v>22</v>
      </c>
      <c r="B32" s="16">
        <v>45691.13</v>
      </c>
      <c r="C32" s="16">
        <f t="shared" si="0"/>
        <v>46604.952599999997</v>
      </c>
      <c r="D32" s="68">
        <f t="shared" si="1"/>
        <v>3883.7460499999997</v>
      </c>
      <c r="E32" s="69">
        <f>GEW!$D$8+($D32-GEW!$D$8)*SUM(Fasering!$D$5:$D$9)</f>
        <v>3013.8677155119876</v>
      </c>
      <c r="F32" s="70">
        <f>GEW!$D$8+($D32-GEW!$D$8)*SUM(Fasering!$D$5:$D$10)</f>
        <v>3304.0446007063979</v>
      </c>
      <c r="G32" s="70">
        <f>GEW!$D$8+($D32-GEW!$D$8)*SUM(Fasering!$D$5:$D$11)</f>
        <v>3593.5691648055899</v>
      </c>
      <c r="H32" s="71">
        <f>GEW!$D$8+($D32-GEW!$D$8)*SUM(Fasering!$D$5:$D$12)</f>
        <v>3883.7460500000002</v>
      </c>
      <c r="I32" s="72">
        <f>($K$3+E32*12*7.57%)*SUM(Fasering!$D$5:$D$9)</f>
        <v>1597.0374804390701</v>
      </c>
      <c r="J32" s="30">
        <f>($K$3+F32*12*7.57%)*SUM(Fasering!$D$5:$D$10)</f>
        <v>2209.1972313033675</v>
      </c>
      <c r="K32" s="30">
        <f>($K$3+G32*12*7.57%)*SUM(Fasering!$D$5:$D$11)</f>
        <v>2897.9285320602289</v>
      </c>
      <c r="L32" s="73">
        <f>($K$3+H32*12*7.57%)*SUM(Fasering!$D$5:$D$12)</f>
        <v>3666.3349118200017</v>
      </c>
    </row>
    <row r="33" spans="1:12" x14ac:dyDescent="0.2">
      <c r="A33" s="52">
        <f t="shared" si="2"/>
        <v>23</v>
      </c>
      <c r="B33" s="16">
        <v>47271.66</v>
      </c>
      <c r="C33" s="16">
        <f t="shared" si="0"/>
        <v>48217.093200000003</v>
      </c>
      <c r="D33" s="68">
        <f t="shared" si="1"/>
        <v>4018.0911000000006</v>
      </c>
      <c r="E33" s="69">
        <f>GEW!$D$8+($D33-GEW!$D$8)*SUM(Fasering!$D$5:$D$9)</f>
        <v>3088.4657085413901</v>
      </c>
      <c r="F33" s="70">
        <f>GEW!$D$8+($D33-GEW!$D$8)*SUM(Fasering!$D$5:$D$10)</f>
        <v>3398.5732141500512</v>
      </c>
      <c r="G33" s="70">
        <f>GEW!$D$8+($D33-GEW!$D$8)*SUM(Fasering!$D$5:$D$11)</f>
        <v>3707.9835943913399</v>
      </c>
      <c r="H33" s="71">
        <f>GEW!$D$8+($D33-GEW!$D$8)*SUM(Fasering!$D$5:$D$12)</f>
        <v>4018.091100000001</v>
      </c>
      <c r="I33" s="72">
        <f>($K$3+E33*12*7.57%)*SUM(Fasering!$D$5:$D$9)</f>
        <v>1634.6653598164721</v>
      </c>
      <c r="J33" s="30">
        <f>($K$3+F33*12*7.57%)*SUM(Fasering!$D$5:$D$10)</f>
        <v>2269.6174136413256</v>
      </c>
      <c r="K33" s="30">
        <f>($K$3+G33*12*7.57%)*SUM(Fasering!$D$5:$D$11)</f>
        <v>2986.4435691676449</v>
      </c>
      <c r="L33" s="73">
        <f>($K$3+H33*12*7.57%)*SUM(Fasering!$D$5:$D$12)</f>
        <v>3788.373955240002</v>
      </c>
    </row>
    <row r="34" spans="1:12" x14ac:dyDescent="0.2">
      <c r="A34" s="52">
        <f t="shared" si="2"/>
        <v>24</v>
      </c>
      <c r="B34" s="16">
        <v>48852.19</v>
      </c>
      <c r="C34" s="16">
        <f t="shared" si="0"/>
        <v>49829.233800000002</v>
      </c>
      <c r="D34" s="68">
        <f t="shared" si="1"/>
        <v>4152.4361500000005</v>
      </c>
      <c r="E34" s="69">
        <f>GEW!$D$8+($D34-GEW!$D$8)*SUM(Fasering!$D$5:$D$9)</f>
        <v>3163.0637015707925</v>
      </c>
      <c r="F34" s="70">
        <f>GEW!$D$8+($D34-GEW!$D$8)*SUM(Fasering!$D$5:$D$10)</f>
        <v>3493.101827593704</v>
      </c>
      <c r="G34" s="70">
        <f>GEW!$D$8+($D34-GEW!$D$8)*SUM(Fasering!$D$5:$D$11)</f>
        <v>3822.398023977089</v>
      </c>
      <c r="H34" s="71">
        <f>GEW!$D$8+($D34-GEW!$D$8)*SUM(Fasering!$D$5:$D$12)</f>
        <v>4152.4361500000014</v>
      </c>
      <c r="I34" s="72">
        <f>($K$3+E34*12*7.57%)*SUM(Fasering!$D$5:$D$9)</f>
        <v>1672.2932391938739</v>
      </c>
      <c r="J34" s="30">
        <f>($K$3+F34*12*7.57%)*SUM(Fasering!$D$5:$D$10)</f>
        <v>2330.0375959792837</v>
      </c>
      <c r="K34" s="30">
        <f>($K$3+G34*12*7.57%)*SUM(Fasering!$D$5:$D$11)</f>
        <v>3074.9586062750604</v>
      </c>
      <c r="L34" s="73">
        <f>($K$3+H34*12*7.57%)*SUM(Fasering!$D$5:$D$12)</f>
        <v>3910.4129986600024</v>
      </c>
    </row>
    <row r="35" spans="1:12" x14ac:dyDescent="0.2">
      <c r="A35" s="52">
        <f t="shared" si="2"/>
        <v>25</v>
      </c>
      <c r="B35" s="16">
        <v>48940.83</v>
      </c>
      <c r="C35" s="16">
        <f t="shared" si="0"/>
        <v>49919.6466</v>
      </c>
      <c r="D35" s="68">
        <f t="shared" si="1"/>
        <v>4159.97055</v>
      </c>
      <c r="E35" s="69">
        <f>GEW!$D$8+($D35-GEW!$D$8)*SUM(Fasering!$D$5:$D$9)</f>
        <v>3167.2473400351846</v>
      </c>
      <c r="F35" s="70">
        <f>GEW!$D$8+($D35-GEW!$D$8)*SUM(Fasering!$D$5:$D$10)</f>
        <v>3498.4032241477998</v>
      </c>
      <c r="G35" s="70">
        <f>GEW!$D$8+($D35-GEW!$D$8)*SUM(Fasering!$D$5:$D$11)</f>
        <v>3828.8146658873857</v>
      </c>
      <c r="H35" s="71">
        <f>GEW!$D$8+($D35-GEW!$D$8)*SUM(Fasering!$D$5:$D$12)</f>
        <v>4159.97055</v>
      </c>
      <c r="I35" s="72">
        <f>($K$3+E35*12*7.57%)*SUM(Fasering!$D$5:$D$9)</f>
        <v>1674.4035029838765</v>
      </c>
      <c r="J35" s="30">
        <f>($K$3+F35*12*7.57%)*SUM(Fasering!$D$5:$D$10)</f>
        <v>2333.4261080369074</v>
      </c>
      <c r="K35" s="30">
        <f>($K$3+G35*12*7.57%)*SUM(Fasering!$D$5:$D$11)</f>
        <v>3079.922746714788</v>
      </c>
      <c r="L35" s="73">
        <f>($K$3+H35*12*7.57%)*SUM(Fasering!$D$5:$D$12)</f>
        <v>3917.2572476200012</v>
      </c>
    </row>
    <row r="36" spans="1:12" x14ac:dyDescent="0.2">
      <c r="A36" s="52">
        <f t="shared" si="2"/>
        <v>26</v>
      </c>
      <c r="B36" s="16">
        <v>49022.95</v>
      </c>
      <c r="C36" s="16">
        <f t="shared" si="0"/>
        <v>50003.409</v>
      </c>
      <c r="D36" s="68">
        <f t="shared" si="1"/>
        <v>4166.95075</v>
      </c>
      <c r="E36" s="69">
        <f>GEW!$D$8+($D36-GEW!$D$8)*SUM(Fasering!$D$5:$D$9)</f>
        <v>3171.1232469699307</v>
      </c>
      <c r="F36" s="70">
        <f>GEW!$D$8+($D36-GEW!$D$8)*SUM(Fasering!$D$5:$D$10)</f>
        <v>3503.3146714066261</v>
      </c>
      <c r="G36" s="70">
        <f>GEW!$D$8+($D36-GEW!$D$8)*SUM(Fasering!$D$5:$D$11)</f>
        <v>3834.7593255633055</v>
      </c>
      <c r="H36" s="71">
        <f>GEW!$D$8+($D36-GEW!$D$8)*SUM(Fasering!$D$5:$D$12)</f>
        <v>4166.95075</v>
      </c>
      <c r="I36" s="72">
        <f>($K$3+E36*12*7.57%)*SUM(Fasering!$D$5:$D$9)</f>
        <v>1676.3585443019606</v>
      </c>
      <c r="J36" s="30">
        <f>($K$3+F36*12*7.57%)*SUM(Fasering!$D$5:$D$10)</f>
        <v>2336.5653748484156</v>
      </c>
      <c r="K36" s="30">
        <f>($K$3+G36*12*7.57%)*SUM(Fasering!$D$5:$D$11)</f>
        <v>3084.5217450553828</v>
      </c>
      <c r="L36" s="73">
        <f>($K$3+H36*12*7.57%)*SUM(Fasering!$D$5:$D$12)</f>
        <v>3923.5980613000011</v>
      </c>
    </row>
    <row r="37" spans="1:12" x14ac:dyDescent="0.2">
      <c r="A37" s="52">
        <f t="shared" si="2"/>
        <v>27</v>
      </c>
      <c r="B37" s="16">
        <v>49099.040000000001</v>
      </c>
      <c r="C37" s="16">
        <f t="shared" si="0"/>
        <v>50081.020799999998</v>
      </c>
      <c r="D37" s="68">
        <f t="shared" si="1"/>
        <v>4173.4183999999996</v>
      </c>
      <c r="E37" s="69">
        <f>GEW!$D$8+($D37-GEW!$D$8)*SUM(Fasering!$D$5:$D$9)</f>
        <v>3174.7145494378419</v>
      </c>
      <c r="F37" s="70">
        <f>GEW!$D$8+($D37-GEW!$D$8)*SUM(Fasering!$D$5:$D$10)</f>
        <v>3507.8654753755018</v>
      </c>
      <c r="G37" s="70">
        <f>GEW!$D$8+($D37-GEW!$D$8)*SUM(Fasering!$D$5:$D$11)</f>
        <v>3840.2674740623397</v>
      </c>
      <c r="H37" s="71">
        <f>GEW!$D$8+($D37-GEW!$D$8)*SUM(Fasering!$D$5:$D$12)</f>
        <v>4173.4184000000005</v>
      </c>
      <c r="I37" s="72">
        <f>($K$3+E37*12*7.57%)*SUM(Fasering!$D$5:$D$9)</f>
        <v>1678.170028640649</v>
      </c>
      <c r="J37" s="30">
        <f>($K$3+F37*12*7.57%)*SUM(Fasering!$D$5:$D$10)</f>
        <v>2339.474128035065</v>
      </c>
      <c r="K37" s="30">
        <f>($K$3+G37*12*7.57%)*SUM(Fasering!$D$5:$D$11)</f>
        <v>3088.7830429576702</v>
      </c>
      <c r="L37" s="73">
        <f>($K$3+H37*12*7.57%)*SUM(Fasering!$D$5:$D$12)</f>
        <v>3929.4732745600018</v>
      </c>
    </row>
    <row r="38" spans="1:12" x14ac:dyDescent="0.2">
      <c r="A38" s="52">
        <f t="shared" si="2"/>
        <v>28</v>
      </c>
      <c r="B38" s="16">
        <v>49169.53</v>
      </c>
      <c r="C38" s="16">
        <f t="shared" si="0"/>
        <v>50152.920599999998</v>
      </c>
      <c r="D38" s="68">
        <f t="shared" si="1"/>
        <v>4179.4100500000004</v>
      </c>
      <c r="E38" s="69">
        <f>GEW!$D$8+($D38-GEW!$D$8)*SUM(Fasering!$D$5:$D$9)</f>
        <v>3178.0415426164864</v>
      </c>
      <c r="F38" s="70">
        <f>GEW!$D$8+($D38-GEW!$D$8)*SUM(Fasering!$D$5:$D$10)</f>
        <v>3512.0813535693005</v>
      </c>
      <c r="G38" s="70">
        <f>GEW!$D$8+($D38-GEW!$D$8)*SUM(Fasering!$D$5:$D$11)</f>
        <v>3845.3702390471872</v>
      </c>
      <c r="H38" s="71">
        <f>GEW!$D$8+($D38-GEW!$D$8)*SUM(Fasering!$D$5:$D$12)</f>
        <v>4179.4100500000004</v>
      </c>
      <c r="I38" s="72">
        <f>($K$3+E38*12*7.57%)*SUM(Fasering!$D$5:$D$9)</f>
        <v>1679.8481930648061</v>
      </c>
      <c r="J38" s="30">
        <f>($K$3+F38*12*7.57%)*SUM(Fasering!$D$5:$D$10)</f>
        <v>2342.1688055502045</v>
      </c>
      <c r="K38" s="30">
        <f>($K$3+G38*12*7.57%)*SUM(Fasering!$D$5:$D$11)</f>
        <v>3092.7307218791093</v>
      </c>
      <c r="L38" s="73">
        <f>($K$3+H38*12*7.57%)*SUM(Fasering!$D$5:$D$12)</f>
        <v>3934.9160894200018</v>
      </c>
    </row>
    <row r="39" spans="1:12" x14ac:dyDescent="0.2">
      <c r="A39" s="52">
        <f t="shared" si="2"/>
        <v>29</v>
      </c>
      <c r="B39" s="16">
        <v>49234.81</v>
      </c>
      <c r="C39" s="16">
        <f t="shared" si="0"/>
        <v>50219.506199999996</v>
      </c>
      <c r="D39" s="68">
        <f t="shared" si="1"/>
        <v>4184.95885</v>
      </c>
      <c r="E39" s="69">
        <f>GEW!$D$8+($D39-GEW!$D$8)*SUM(Fasering!$D$5:$D$9)</f>
        <v>3181.1226337599373</v>
      </c>
      <c r="F39" s="70">
        <f>GEW!$D$8+($D39-GEW!$D$8)*SUM(Fasering!$D$5:$D$10)</f>
        <v>3515.9856311759268</v>
      </c>
      <c r="G39" s="70">
        <f>GEW!$D$8+($D39-GEW!$D$8)*SUM(Fasering!$D$5:$D$11)</f>
        <v>3850.0958525840115</v>
      </c>
      <c r="H39" s="71">
        <f>GEW!$D$8+($D39-GEW!$D$8)*SUM(Fasering!$D$5:$D$12)</f>
        <v>4184.9588500000009</v>
      </c>
      <c r="I39" s="72">
        <f>($K$3+E39*12*7.57%)*SUM(Fasering!$D$5:$D$9)</f>
        <v>1681.4023223541944</v>
      </c>
      <c r="J39" s="30">
        <f>($K$3+F39*12*7.57%)*SUM(Fasering!$D$5:$D$10)</f>
        <v>2344.6643162352416</v>
      </c>
      <c r="K39" s="30">
        <f>($K$3+G39*12*7.57%)*SUM(Fasering!$D$5:$D$11)</f>
        <v>3096.38662314158</v>
      </c>
      <c r="L39" s="73">
        <f>($K$3+H39*12*7.57%)*SUM(Fasering!$D$5:$D$12)</f>
        <v>3939.9566193400019</v>
      </c>
    </row>
    <row r="40" spans="1:12" x14ac:dyDescent="0.2">
      <c r="A40" s="52">
        <f t="shared" si="2"/>
        <v>30</v>
      </c>
      <c r="B40" s="16">
        <v>49295.32</v>
      </c>
      <c r="C40" s="16">
        <f t="shared" si="0"/>
        <v>50281.2264</v>
      </c>
      <c r="D40" s="68">
        <f t="shared" si="1"/>
        <v>4190.1022000000003</v>
      </c>
      <c r="E40" s="69">
        <f>GEW!$D$8+($D40-GEW!$D$8)*SUM(Fasering!$D$5:$D$9)</f>
        <v>3183.9785900266388</v>
      </c>
      <c r="F40" s="70">
        <f>GEW!$D$8+($D40-GEW!$D$8)*SUM(Fasering!$D$5:$D$10)</f>
        <v>3519.6046237919954</v>
      </c>
      <c r="G40" s="70">
        <f>GEW!$D$8+($D40-GEW!$D$8)*SUM(Fasering!$D$5:$D$11)</f>
        <v>3854.4761662346441</v>
      </c>
      <c r="H40" s="71">
        <f>GEW!$D$8+($D40-GEW!$D$8)*SUM(Fasering!$D$5:$D$12)</f>
        <v>4190.1022000000012</v>
      </c>
      <c r="I40" s="72">
        <f>($K$3+E40*12*7.57%)*SUM(Fasering!$D$5:$D$9)</f>
        <v>1682.8428916449552</v>
      </c>
      <c r="J40" s="30">
        <f>($K$3+F40*12*7.57%)*SUM(Fasering!$D$5:$D$10)</f>
        <v>2346.97748032151</v>
      </c>
      <c r="K40" s="30">
        <f>($K$3+G40*12*7.57%)*SUM(Fasering!$D$5:$D$11)</f>
        <v>3099.7753882364341</v>
      </c>
      <c r="L40" s="73">
        <f>($K$3+H40*12*7.57%)*SUM(Fasering!$D$5:$D$12)</f>
        <v>3944.6288384800023</v>
      </c>
    </row>
    <row r="41" spans="1:12" x14ac:dyDescent="0.2">
      <c r="A41" s="52">
        <f t="shared" si="2"/>
        <v>31</v>
      </c>
      <c r="B41" s="16">
        <v>49351.32</v>
      </c>
      <c r="C41" s="16">
        <f t="shared" si="0"/>
        <v>50338.346400000002</v>
      </c>
      <c r="D41" s="68">
        <f t="shared" si="1"/>
        <v>4194.8621999999996</v>
      </c>
      <c r="E41" s="69">
        <f>GEW!$D$8+($D41-GEW!$D$8)*SUM(Fasering!$D$5:$D$9)</f>
        <v>3186.6216829193054</v>
      </c>
      <c r="F41" s="70">
        <f>GEW!$D$8+($D41-GEW!$D$8)*SUM(Fasering!$D$5:$D$10)</f>
        <v>3522.9538815427777</v>
      </c>
      <c r="G41" s="70">
        <f>GEW!$D$8+($D41-GEW!$D$8)*SUM(Fasering!$D$5:$D$11)</f>
        <v>3858.5300013765273</v>
      </c>
      <c r="H41" s="71">
        <f>GEW!$D$8+($D41-GEW!$D$8)*SUM(Fasering!$D$5:$D$12)</f>
        <v>4194.8621999999996</v>
      </c>
      <c r="I41" s="72">
        <f>($K$3+E41*12*7.57%)*SUM(Fasering!$D$5:$D$9)</f>
        <v>1684.176090790264</v>
      </c>
      <c r="J41" s="30">
        <f>($K$3+F41*12*7.57%)*SUM(Fasering!$D$5:$D$10)</f>
        <v>2349.118237036615</v>
      </c>
      <c r="K41" s="30">
        <f>($K$3+G41*12*7.57%)*SUM(Fasering!$D$5:$D$11)</f>
        <v>3102.9115780449251</v>
      </c>
      <c r="L41" s="73">
        <f>($K$3+H41*12*7.57%)*SUM(Fasering!$D$5:$D$12)</f>
        <v>3948.952822480001</v>
      </c>
    </row>
    <row r="42" spans="1:12" x14ac:dyDescent="0.2">
      <c r="A42" s="52">
        <f t="shared" si="2"/>
        <v>32</v>
      </c>
      <c r="B42" s="16">
        <v>49403.199999999997</v>
      </c>
      <c r="C42" s="16">
        <f t="shared" si="0"/>
        <v>50391.263999999996</v>
      </c>
      <c r="D42" s="68">
        <f t="shared" si="1"/>
        <v>4199.2719999999999</v>
      </c>
      <c r="E42" s="69">
        <f>GEW!$D$8+($D42-GEW!$D$8)*SUM(Fasering!$D$5:$D$9)</f>
        <v>3189.0703196920117</v>
      </c>
      <c r="F42" s="70">
        <f>GEW!$D$8+($D42-GEW!$D$8)*SUM(Fasering!$D$5:$D$10)</f>
        <v>3526.0567296161817</v>
      </c>
      <c r="G42" s="70">
        <f>GEW!$D$8+($D42-GEW!$D$8)*SUM(Fasering!$D$5:$D$11)</f>
        <v>3862.2855900758304</v>
      </c>
      <c r="H42" s="71">
        <f>GEW!$D$8+($D42-GEW!$D$8)*SUM(Fasering!$D$5:$D$12)</f>
        <v>4199.2720000000008</v>
      </c>
      <c r="I42" s="72">
        <f>($K$3+E42*12*7.57%)*SUM(Fasering!$D$5:$D$9)</f>
        <v>1685.4112045698821</v>
      </c>
      <c r="J42" s="30">
        <f>($K$3+F42*12*7.57%)*SUM(Fasering!$D$5:$D$10)</f>
        <v>2351.1014952219666</v>
      </c>
      <c r="K42" s="30">
        <f>($K$3+G42*12*7.57%)*SUM(Fasering!$D$5:$D$11)</f>
        <v>3105.8170338889354</v>
      </c>
      <c r="L42" s="73">
        <f>($K$3+H42*12*7.57%)*SUM(Fasering!$D$5:$D$12)</f>
        <v>3952.9586848000022</v>
      </c>
    </row>
    <row r="43" spans="1:12" x14ac:dyDescent="0.2">
      <c r="A43" s="52">
        <f t="shared" si="2"/>
        <v>33</v>
      </c>
      <c r="B43" s="16">
        <v>49451.22</v>
      </c>
      <c r="C43" s="16">
        <f t="shared" si="0"/>
        <v>50440.244400000003</v>
      </c>
      <c r="D43" s="68">
        <f t="shared" si="1"/>
        <v>4203.3537000000006</v>
      </c>
      <c r="E43" s="69">
        <f>GEW!$D$8+($D43-GEW!$D$8)*SUM(Fasering!$D$5:$D$9)</f>
        <v>3191.3367718474738</v>
      </c>
      <c r="F43" s="70">
        <f>GEW!$D$8+($D43-GEW!$D$8)*SUM(Fasering!$D$5:$D$10)</f>
        <v>3528.9287181374784</v>
      </c>
      <c r="G43" s="70">
        <f>GEW!$D$8+($D43-GEW!$D$8)*SUM(Fasering!$D$5:$D$11)</f>
        <v>3865.7617537099964</v>
      </c>
      <c r="H43" s="71">
        <f>GEW!$D$8+($D43-GEW!$D$8)*SUM(Fasering!$D$5:$D$12)</f>
        <v>4203.3537000000015</v>
      </c>
      <c r="I43" s="72">
        <f>($K$3+E43*12*7.57%)*SUM(Fasering!$D$5:$D$9)</f>
        <v>1686.5544228369843</v>
      </c>
      <c r="J43" s="30">
        <f>($K$3+F43*12*7.57%)*SUM(Fasering!$D$5:$D$10)</f>
        <v>2352.93719410517</v>
      </c>
      <c r="K43" s="30">
        <f>($K$3+G43*12*7.57%)*SUM(Fasering!$D$5:$D$11)</f>
        <v>3108.5063166497175</v>
      </c>
      <c r="L43" s="73">
        <f>($K$3+H43*12*7.57%)*SUM(Fasering!$D$5:$D$12)</f>
        <v>3956.6665010800025</v>
      </c>
    </row>
    <row r="44" spans="1:12" x14ac:dyDescent="0.2">
      <c r="A44" s="52">
        <f t="shared" si="2"/>
        <v>34</v>
      </c>
      <c r="B44" s="16">
        <v>49495.71</v>
      </c>
      <c r="C44" s="16">
        <f t="shared" si="0"/>
        <v>50485.624199999998</v>
      </c>
      <c r="D44" s="68">
        <f t="shared" si="1"/>
        <v>4207.1353499999996</v>
      </c>
      <c r="E44" s="69">
        <f>GEW!$D$8+($D44-GEW!$D$8)*SUM(Fasering!$D$5:$D$9)</f>
        <v>3193.4366147545225</v>
      </c>
      <c r="F44" s="70">
        <f>GEW!$D$8+($D44-GEW!$D$8)*SUM(Fasering!$D$5:$D$10)</f>
        <v>3531.5895838041261</v>
      </c>
      <c r="G44" s="70">
        <f>GEW!$D$8+($D44-GEW!$D$8)*SUM(Fasering!$D$5:$D$11)</f>
        <v>3868.982380950396</v>
      </c>
      <c r="H44" s="71">
        <f>GEW!$D$8+($D44-GEW!$D$8)*SUM(Fasering!$D$5:$D$12)</f>
        <v>4207.1353500000005</v>
      </c>
      <c r="I44" s="72">
        <f>($K$3+E44*12*7.57%)*SUM(Fasering!$D$5:$D$9)</f>
        <v>1687.6136019436765</v>
      </c>
      <c r="J44" s="30">
        <f>($K$3+F44*12*7.57%)*SUM(Fasering!$D$5:$D$10)</f>
        <v>2354.637948859724</v>
      </c>
      <c r="K44" s="30">
        <f>($K$3+G44*12*7.57%)*SUM(Fasering!$D$5:$D$11)</f>
        <v>3110.9979074457842</v>
      </c>
      <c r="L44" s="73">
        <f>($K$3+H44*12*7.57%)*SUM(Fasering!$D$5:$D$12)</f>
        <v>3960.1017519400016</v>
      </c>
    </row>
    <row r="45" spans="1:12" x14ac:dyDescent="0.2">
      <c r="A45" s="52">
        <f t="shared" si="2"/>
        <v>35</v>
      </c>
      <c r="B45" s="16">
        <v>49536.87</v>
      </c>
      <c r="C45" s="16">
        <f t="shared" si="0"/>
        <v>50527.607400000001</v>
      </c>
      <c r="D45" s="68">
        <f t="shared" si="1"/>
        <v>4210.6339500000004</v>
      </c>
      <c r="E45" s="69">
        <f>GEW!$D$8+($D45-GEW!$D$8)*SUM(Fasering!$D$5:$D$9)</f>
        <v>3195.3792880306328</v>
      </c>
      <c r="F45" s="70">
        <f>GEW!$D$8+($D45-GEW!$D$8)*SUM(Fasering!$D$5:$D$10)</f>
        <v>3534.051288250952</v>
      </c>
      <c r="G45" s="70">
        <f>GEW!$D$8+($D45-GEW!$D$8)*SUM(Fasering!$D$5:$D$11)</f>
        <v>3871.9619497796812</v>
      </c>
      <c r="H45" s="71">
        <f>GEW!$D$8+($D45-GEW!$D$8)*SUM(Fasering!$D$5:$D$12)</f>
        <v>4210.6339500000013</v>
      </c>
      <c r="I45" s="72">
        <f>($K$3+E45*12*7.57%)*SUM(Fasering!$D$5:$D$9)</f>
        <v>1688.5935033154783</v>
      </c>
      <c r="J45" s="30">
        <f>($K$3+F45*12*7.57%)*SUM(Fasering!$D$5:$D$10)</f>
        <v>2356.2114050453265</v>
      </c>
      <c r="K45" s="30">
        <f>($K$3+G45*12*7.57%)*SUM(Fasering!$D$5:$D$11)</f>
        <v>3113.3030069550259</v>
      </c>
      <c r="L45" s="73">
        <f>($K$3+H45*12*7.57%)*SUM(Fasering!$D$5:$D$12)</f>
        <v>3963.2798801800022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42</v>
      </c>
      <c r="B1" s="1" t="s">
        <v>79</v>
      </c>
      <c r="C1" s="24"/>
      <c r="H1"/>
    </row>
    <row r="2" spans="1:12" x14ac:dyDescent="0.2">
      <c r="A2" s="24"/>
      <c r="B2" s="24"/>
      <c r="C2" s="24"/>
      <c r="D2" s="81">
        <f>C8</f>
        <v>44470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1.02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44470</v>
      </c>
      <c r="D8" s="56">
        <f>C8</f>
        <v>44470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26288.98</v>
      </c>
      <c r="C10" s="16">
        <f t="shared" ref="C10:C45" si="0">B10*$D$3</f>
        <v>26814.759600000001</v>
      </c>
      <c r="D10" s="68">
        <f t="shared" ref="D10:D45" si="1">B10/12*$D$3</f>
        <v>2234.5633000000003</v>
      </c>
      <c r="E10" s="69">
        <f>GEW!$D$8+($D10-GEW!$D$8)*SUM(Fasering!$D$5:$D$9)</f>
        <v>2098.123344664602</v>
      </c>
      <c r="F10" s="70">
        <f>GEW!$D$8+($D10-GEW!$D$8)*SUM(Fasering!$D$5:$D$10)</f>
        <v>2143.6374351823215</v>
      </c>
      <c r="G10" s="70">
        <f>GEW!$D$8+($D10-GEW!$D$8)*SUM(Fasering!$D$5:$D$11)</f>
        <v>2189.0492094822812</v>
      </c>
      <c r="H10" s="71">
        <f>GEW!$D$8+($D10-GEW!$D$8)*SUM(Fasering!$D$5:$D$12)</f>
        <v>2234.5633000000003</v>
      </c>
      <c r="I10" s="72">
        <f>($K$3+E10*12*7.57%)*SUM(Fasering!$D$5:$D$9)</f>
        <v>1135.1280197757133</v>
      </c>
      <c r="J10" s="30">
        <f>($K$3+F10*12*7.57%)*SUM(Fasering!$D$5:$D$10)</f>
        <v>1467.49575094652</v>
      </c>
      <c r="K10" s="30">
        <f>($K$3+G10*12*7.57%)*SUM(Fasering!$D$5:$D$11)</f>
        <v>1811.3423696883376</v>
      </c>
      <c r="L10" s="73">
        <f>($K$3+H10*12*7.57%)*SUM(Fasering!$D$5:$D$12)</f>
        <v>2168.2173017200012</v>
      </c>
    </row>
    <row r="11" spans="1:12" x14ac:dyDescent="0.2">
      <c r="A11" s="52">
        <f t="shared" ref="A11:A45" si="2">+A10+1</f>
        <v>1</v>
      </c>
      <c r="B11" s="16">
        <v>26894.37</v>
      </c>
      <c r="C11" s="16">
        <f t="shared" si="0"/>
        <v>27432.257399999999</v>
      </c>
      <c r="D11" s="68">
        <f t="shared" si="1"/>
        <v>2286.0214499999997</v>
      </c>
      <c r="E11" s="69">
        <f>GEW!$D$8+($D11-GEW!$D$8)*SUM(Fasering!$D$5:$D$9)</f>
        <v>2126.69659477695</v>
      </c>
      <c r="F11" s="70">
        <f>GEW!$D$8+($D11-GEW!$D$8)*SUM(Fasering!$D$5:$D$10)</f>
        <v>2179.8447057135054</v>
      </c>
      <c r="G11" s="70">
        <f>GEW!$D$8+($D11-GEW!$D$8)*SUM(Fasering!$D$5:$D$11)</f>
        <v>2232.8733390634443</v>
      </c>
      <c r="H11" s="71">
        <f>GEW!$D$8+($D11-GEW!$D$8)*SUM(Fasering!$D$5:$D$12)</f>
        <v>2286.0214499999997</v>
      </c>
      <c r="I11" s="72">
        <f>($K$3+E11*12*7.57%)*SUM(Fasering!$D$5:$D$9)</f>
        <v>1149.5406167503261</v>
      </c>
      <c r="J11" s="30">
        <f>($K$3+F11*12*7.57%)*SUM(Fasering!$D$5:$D$10)</f>
        <v>1490.6384778707643</v>
      </c>
      <c r="K11" s="30">
        <f>($K$3+G11*12*7.57%)*SUM(Fasering!$D$5:$D$11)</f>
        <v>1845.2462616198145</v>
      </c>
      <c r="L11" s="73">
        <f>($K$3+H11*12*7.57%)*SUM(Fasering!$D$5:$D$12)</f>
        <v>2214.9618851800005</v>
      </c>
    </row>
    <row r="12" spans="1:12" x14ac:dyDescent="0.2">
      <c r="A12" s="52">
        <f t="shared" si="2"/>
        <v>2</v>
      </c>
      <c r="B12" s="16">
        <v>27518.11</v>
      </c>
      <c r="C12" s="16">
        <f t="shared" si="0"/>
        <v>28068.4722</v>
      </c>
      <c r="D12" s="68">
        <f t="shared" si="1"/>
        <v>2339.03935</v>
      </c>
      <c r="E12" s="69">
        <f>GEW!$D$8+($D12-GEW!$D$8)*SUM(Fasering!$D$5:$D$9)</f>
        <v>2156.1359297925205</v>
      </c>
      <c r="F12" s="70">
        <f>GEW!$D$8+($D12-GEW!$D$8)*SUM(Fasering!$D$5:$D$10)</f>
        <v>2217.1494562398129</v>
      </c>
      <c r="G12" s="70">
        <f>GEW!$D$8+($D12-GEW!$D$8)*SUM(Fasering!$D$5:$D$11)</f>
        <v>2278.0258235527081</v>
      </c>
      <c r="H12" s="71">
        <f>GEW!$D$8+($D12-GEW!$D$8)*SUM(Fasering!$D$5:$D$12)</f>
        <v>2339.03935</v>
      </c>
      <c r="I12" s="72">
        <f>($K$3+E12*12*7.57%)*SUM(Fasering!$D$5:$D$9)</f>
        <v>1164.3900745163039</v>
      </c>
      <c r="J12" s="30">
        <f>($K$3+F12*12*7.57%)*SUM(Fasering!$D$5:$D$10)</f>
        <v>1514.4826848971911</v>
      </c>
      <c r="K12" s="30">
        <f>($K$3+G12*12*7.57%)*SUM(Fasering!$D$5:$D$11)</f>
        <v>1880.177815747468</v>
      </c>
      <c r="L12" s="73">
        <f>($K$3+H12*12*7.57%)*SUM(Fasering!$D$5:$D$12)</f>
        <v>2263.1233455400006</v>
      </c>
    </row>
    <row r="13" spans="1:12" x14ac:dyDescent="0.2">
      <c r="A13" s="52">
        <f t="shared" si="2"/>
        <v>3</v>
      </c>
      <c r="B13" s="16">
        <v>28121.46</v>
      </c>
      <c r="C13" s="16">
        <f t="shared" si="0"/>
        <v>28683.889199999998</v>
      </c>
      <c r="D13" s="68">
        <f t="shared" si="1"/>
        <v>2390.3240999999998</v>
      </c>
      <c r="E13" s="69">
        <f>GEW!$D$8+($D13-GEW!$D$8)*SUM(Fasering!$D$5:$D$9)</f>
        <v>2184.6128958066361</v>
      </c>
      <c r="F13" s="70">
        <f>GEW!$D$8+($D13-GEW!$D$8)*SUM(Fasering!$D$5:$D$10)</f>
        <v>2253.23471809579</v>
      </c>
      <c r="G13" s="70">
        <f>GEW!$D$8+($D13-GEW!$D$8)*SUM(Fasering!$D$5:$D$11)</f>
        <v>2321.7022777108459</v>
      </c>
      <c r="H13" s="71">
        <f>GEW!$D$8+($D13-GEW!$D$8)*SUM(Fasering!$D$5:$D$12)</f>
        <v>2390.3240999999998</v>
      </c>
      <c r="I13" s="72">
        <f>($K$3+E13*12*7.57%)*SUM(Fasering!$D$5:$D$9)</f>
        <v>1178.7541049506235</v>
      </c>
      <c r="J13" s="30">
        <f>($K$3+F13*12*7.57%)*SUM(Fasering!$D$5:$D$10)</f>
        <v>1537.5474271125283</v>
      </c>
      <c r="K13" s="30">
        <f>($K$3+G13*12*7.57%)*SUM(Fasering!$D$5:$D$11)</f>
        <v>1913.9674607644938</v>
      </c>
      <c r="L13" s="73">
        <f>($K$3+H13*12*7.57%)*SUM(Fasering!$D$5:$D$12)</f>
        <v>2309.7104124400007</v>
      </c>
    </row>
    <row r="14" spans="1:12" x14ac:dyDescent="0.2">
      <c r="A14" s="52">
        <f t="shared" si="2"/>
        <v>4</v>
      </c>
      <c r="B14" s="16">
        <v>28701.8</v>
      </c>
      <c r="C14" s="16">
        <f t="shared" si="0"/>
        <v>29275.835999999999</v>
      </c>
      <c r="D14" s="68">
        <f t="shared" si="1"/>
        <v>2439.6529999999998</v>
      </c>
      <c r="E14" s="69">
        <f>GEW!$D$8+($D14-GEW!$D$8)*SUM(Fasering!$D$5:$D$9)</f>
        <v>2212.0038338303893</v>
      </c>
      <c r="F14" s="70">
        <f>GEW!$D$8+($D14-GEW!$D$8)*SUM(Fasering!$D$5:$D$10)</f>
        <v>2287.9437938652404</v>
      </c>
      <c r="G14" s="70">
        <f>GEW!$D$8+($D14-GEW!$D$8)*SUM(Fasering!$D$5:$D$11)</f>
        <v>2363.7130399651492</v>
      </c>
      <c r="H14" s="71">
        <f>GEW!$D$8+($D14-GEW!$D$8)*SUM(Fasering!$D$5:$D$12)</f>
        <v>2439.6529999999998</v>
      </c>
      <c r="I14" s="72">
        <f>($K$3+E14*12*7.57%)*SUM(Fasering!$D$5:$D$9)</f>
        <v>1192.570333378987</v>
      </c>
      <c r="J14" s="30">
        <f>($K$3+F14*12*7.57%)*SUM(Fasering!$D$5:$D$10)</f>
        <v>1559.7325476847479</v>
      </c>
      <c r="K14" s="30">
        <f>($K$3+G14*12*7.57%)*SUM(Fasering!$D$5:$D$11)</f>
        <v>1946.4684677905659</v>
      </c>
      <c r="L14" s="73">
        <f>($K$3+H14*12*7.57%)*SUM(Fasering!$D$5:$D$12)</f>
        <v>2354.5207852000003</v>
      </c>
    </row>
    <row r="15" spans="1:12" x14ac:dyDescent="0.2">
      <c r="A15" s="52">
        <f t="shared" si="2"/>
        <v>5</v>
      </c>
      <c r="B15" s="16">
        <v>29022.83</v>
      </c>
      <c r="C15" s="16">
        <f t="shared" si="0"/>
        <v>29603.286600000003</v>
      </c>
      <c r="D15" s="68">
        <f t="shared" si="1"/>
        <v>2466.9405500000003</v>
      </c>
      <c r="E15" s="69">
        <f>GEW!$D$8+($D15-GEW!$D$8)*SUM(Fasering!$D$5:$D$9)</f>
        <v>2227.1558358184757</v>
      </c>
      <c r="F15" s="70">
        <f>GEW!$D$8+($D15-GEW!$D$8)*SUM(Fasering!$D$5:$D$10)</f>
        <v>2307.1440120033435</v>
      </c>
      <c r="G15" s="70">
        <f>GEW!$D$8+($D15-GEW!$D$8)*SUM(Fasering!$D$5:$D$11)</f>
        <v>2386.952373815132</v>
      </c>
      <c r="H15" s="71">
        <f>GEW!$D$8+($D15-GEW!$D$8)*SUM(Fasering!$D$5:$D$12)</f>
        <v>2466.9405500000003</v>
      </c>
      <c r="I15" s="72">
        <f>($K$3+E15*12*7.57%)*SUM(Fasering!$D$5:$D$9)</f>
        <v>1200.2131355507445</v>
      </c>
      <c r="J15" s="30">
        <f>($K$3+F15*12*7.57%)*SUM(Fasering!$D$5:$D$10)</f>
        <v>1572.0048178320749</v>
      </c>
      <c r="K15" s="30">
        <f>($K$3+G15*12*7.57%)*SUM(Fasering!$D$5:$D$11)</f>
        <v>1964.4472359016386</v>
      </c>
      <c r="L15" s="73">
        <f>($K$3+H15*12*7.57%)*SUM(Fasering!$D$5:$D$12)</f>
        <v>2379.3087956200011</v>
      </c>
    </row>
    <row r="16" spans="1:12" x14ac:dyDescent="0.2">
      <c r="A16" s="52">
        <f t="shared" si="2"/>
        <v>6</v>
      </c>
      <c r="B16" s="16">
        <v>29667</v>
      </c>
      <c r="C16" s="16">
        <f t="shared" si="0"/>
        <v>30260.34</v>
      </c>
      <c r="D16" s="68">
        <f t="shared" si="1"/>
        <v>2521.6950000000002</v>
      </c>
      <c r="E16" s="69">
        <f>GEW!$D$8+($D16-GEW!$D$8)*SUM(Fasering!$D$5:$D$9)</f>
        <v>2257.5594277589953</v>
      </c>
      <c r="F16" s="70">
        <f>GEW!$D$8+($D16-GEW!$D$8)*SUM(Fasering!$D$5:$D$10)</f>
        <v>2345.6706435269452</v>
      </c>
      <c r="G16" s="70">
        <f>GEW!$D$8+($D16-GEW!$D$8)*SUM(Fasering!$D$5:$D$11)</f>
        <v>2433.5837842320507</v>
      </c>
      <c r="H16" s="71">
        <f>GEW!$D$8+($D16-GEW!$D$8)*SUM(Fasering!$D$5:$D$12)</f>
        <v>2521.6950000000002</v>
      </c>
      <c r="I16" s="72">
        <f>($K$3+E16*12*7.57%)*SUM(Fasering!$D$5:$D$9)</f>
        <v>1215.5489729334834</v>
      </c>
      <c r="J16" s="30">
        <f>($K$3+F16*12*7.57%)*SUM(Fasering!$D$5:$D$10)</f>
        <v>1596.6300187815302</v>
      </c>
      <c r="K16" s="30">
        <f>($K$3+G16*12*7.57%)*SUM(Fasering!$D$5:$D$11)</f>
        <v>2000.5229392754968</v>
      </c>
      <c r="L16" s="73">
        <f>($K$3+H16*12*7.57%)*SUM(Fasering!$D$5:$D$12)</f>
        <v>2429.0477380000011</v>
      </c>
    </row>
    <row r="17" spans="1:12" x14ac:dyDescent="0.2">
      <c r="A17" s="52">
        <f t="shared" si="2"/>
        <v>7</v>
      </c>
      <c r="B17" s="16">
        <v>29950.38</v>
      </c>
      <c r="C17" s="16">
        <f t="shared" si="0"/>
        <v>30549.387600000002</v>
      </c>
      <c r="D17" s="68">
        <f t="shared" si="1"/>
        <v>2545.7823000000003</v>
      </c>
      <c r="E17" s="69">
        <f>GEW!$D$8+($D17-GEW!$D$8)*SUM(Fasering!$D$5:$D$9)</f>
        <v>2270.9344217576363</v>
      </c>
      <c r="F17" s="70">
        <f>GEW!$D$8+($D17-GEW!$D$8)*SUM(Fasering!$D$5:$D$10)</f>
        <v>2362.6190839093879</v>
      </c>
      <c r="G17" s="70">
        <f>GEW!$D$8+($D17-GEW!$D$8)*SUM(Fasering!$D$5:$D$11)</f>
        <v>2454.0976378482492</v>
      </c>
      <c r="H17" s="71">
        <f>GEW!$D$8+($D17-GEW!$D$8)*SUM(Fasering!$D$5:$D$12)</f>
        <v>2545.7823000000003</v>
      </c>
      <c r="I17" s="72">
        <f>($K$3+E17*12*7.57%)*SUM(Fasering!$D$5:$D$9)</f>
        <v>1222.2954367512966</v>
      </c>
      <c r="J17" s="30">
        <f>($K$3+F17*12*7.57%)*SUM(Fasering!$D$5:$D$10)</f>
        <v>1607.4630123159334</v>
      </c>
      <c r="K17" s="30">
        <f>($K$3+G17*12*7.57%)*SUM(Fasering!$D$5:$D$11)</f>
        <v>2016.3931797742534</v>
      </c>
      <c r="L17" s="73">
        <f>($K$3+H17*12*7.57%)*SUM(Fasering!$D$5:$D$12)</f>
        <v>2450.9286413200007</v>
      </c>
    </row>
    <row r="18" spans="1:12" x14ac:dyDescent="0.2">
      <c r="A18" s="52">
        <f t="shared" si="2"/>
        <v>8</v>
      </c>
      <c r="B18" s="16">
        <v>30427.65</v>
      </c>
      <c r="C18" s="16">
        <f t="shared" si="0"/>
        <v>31036.203000000001</v>
      </c>
      <c r="D18" s="68">
        <f t="shared" si="1"/>
        <v>2586.3502500000004</v>
      </c>
      <c r="E18" s="69">
        <f>GEW!$D$8+($D18-GEW!$D$8)*SUM(Fasering!$D$5:$D$9)</f>
        <v>2293.4606529162625</v>
      </c>
      <c r="F18" s="70">
        <f>GEW!$D$8+($D18-GEW!$D$8)*SUM(Fasering!$D$5:$D$10)</f>
        <v>2391.1637311721747</v>
      </c>
      <c r="G18" s="70">
        <f>GEW!$D$8+($D18-GEW!$D$8)*SUM(Fasering!$D$5:$D$11)</f>
        <v>2488.6471717440882</v>
      </c>
      <c r="H18" s="71">
        <f>GEW!$D$8+($D18-GEW!$D$8)*SUM(Fasering!$D$5:$D$12)</f>
        <v>2586.3502500000004</v>
      </c>
      <c r="I18" s="72">
        <f>($K$3+E18*12*7.57%)*SUM(Fasering!$D$5:$D$9)</f>
        <v>1233.6578645384648</v>
      </c>
      <c r="J18" s="30">
        <f>($K$3+F18*12*7.57%)*SUM(Fasering!$D$5:$D$10)</f>
        <v>1625.7079936984044</v>
      </c>
      <c r="K18" s="30">
        <f>($K$3+G18*12*7.57%)*SUM(Fasering!$D$5:$D$11)</f>
        <v>2043.1219174510175</v>
      </c>
      <c r="L18" s="73">
        <f>($K$3+H18*12*7.57%)*SUM(Fasering!$D$5:$D$12)</f>
        <v>2487.780567100001</v>
      </c>
    </row>
    <row r="19" spans="1:12" x14ac:dyDescent="0.2">
      <c r="A19" s="52">
        <f t="shared" si="2"/>
        <v>9</v>
      </c>
      <c r="B19" s="16">
        <v>30673</v>
      </c>
      <c r="C19" s="16">
        <f t="shared" si="0"/>
        <v>31286.46</v>
      </c>
      <c r="D19" s="68">
        <f t="shared" si="1"/>
        <v>2607.2050000000004</v>
      </c>
      <c r="E19" s="69">
        <f>GEW!$D$8+($D19-GEW!$D$8)*SUM(Fasering!$D$5:$D$9)</f>
        <v>2305.0407036522583</v>
      </c>
      <c r="F19" s="70">
        <f>GEW!$D$8+($D19-GEW!$D$8)*SUM(Fasering!$D$5:$D$10)</f>
        <v>2405.8376666927916</v>
      </c>
      <c r="G19" s="70">
        <f>GEW!$D$8+($D19-GEW!$D$8)*SUM(Fasering!$D$5:$D$11)</f>
        <v>2506.4080369594676</v>
      </c>
      <c r="H19" s="71">
        <f>GEW!$D$8+($D19-GEW!$D$8)*SUM(Fasering!$D$5:$D$12)</f>
        <v>2607.2050000000004</v>
      </c>
      <c r="I19" s="72">
        <f>($K$3+E19*12*7.57%)*SUM(Fasering!$D$5:$D$9)</f>
        <v>1239.4989432938476</v>
      </c>
      <c r="J19" s="30">
        <f>($K$3+F19*12*7.57%)*SUM(Fasering!$D$5:$D$10)</f>
        <v>1635.0871840564607</v>
      </c>
      <c r="K19" s="30">
        <f>($K$3+G19*12*7.57%)*SUM(Fasering!$D$5:$D$11)</f>
        <v>2056.8623490494715</v>
      </c>
      <c r="L19" s="73">
        <f>($K$3+H19*12*7.57%)*SUM(Fasering!$D$5:$D$12)</f>
        <v>2506.725022000001</v>
      </c>
    </row>
    <row r="20" spans="1:12" x14ac:dyDescent="0.2">
      <c r="A20" s="52">
        <f t="shared" si="2"/>
        <v>10</v>
      </c>
      <c r="B20" s="16">
        <v>31211.01</v>
      </c>
      <c r="C20" s="16">
        <f t="shared" si="0"/>
        <v>31835.230199999998</v>
      </c>
      <c r="D20" s="68">
        <f t="shared" si="1"/>
        <v>2652.9358499999998</v>
      </c>
      <c r="E20" s="69">
        <f>GEW!$D$8+($D20-GEW!$D$8)*SUM(Fasering!$D$5:$D$9)</f>
        <v>2330.4337466376801</v>
      </c>
      <c r="F20" s="70">
        <f>GEW!$D$8+($D20-GEW!$D$8)*SUM(Fasering!$D$5:$D$10)</f>
        <v>2438.0150624516946</v>
      </c>
      <c r="G20" s="70">
        <f>GEW!$D$8+($D20-GEW!$D$8)*SUM(Fasering!$D$5:$D$11)</f>
        <v>2545.3545341859854</v>
      </c>
      <c r="H20" s="71">
        <f>GEW!$D$8+($D20-GEW!$D$8)*SUM(Fasering!$D$5:$D$12)</f>
        <v>2652.9358499999998</v>
      </c>
      <c r="I20" s="72">
        <f>($K$3+E20*12*7.57%)*SUM(Fasering!$D$5:$D$9)</f>
        <v>1252.3074160111235</v>
      </c>
      <c r="J20" s="30">
        <f>($K$3+F20*12*7.57%)*SUM(Fasering!$D$5:$D$10)</f>
        <v>1655.6541219188512</v>
      </c>
      <c r="K20" s="30">
        <f>($K$3+G20*12*7.57%)*SUM(Fasering!$D$5:$D$11)</f>
        <v>2086.99273260066</v>
      </c>
      <c r="L20" s="73">
        <f>($K$3+H20*12*7.57%)*SUM(Fasering!$D$5:$D$12)</f>
        <v>2548.2669261400006</v>
      </c>
    </row>
    <row r="21" spans="1:12" x14ac:dyDescent="0.2">
      <c r="A21" s="52">
        <f t="shared" si="2"/>
        <v>11</v>
      </c>
      <c r="B21" s="16">
        <v>31429.22</v>
      </c>
      <c r="C21" s="16">
        <f t="shared" si="0"/>
        <v>32057.804400000001</v>
      </c>
      <c r="D21" s="68">
        <f t="shared" si="1"/>
        <v>2671.4837000000002</v>
      </c>
      <c r="E21" s="69">
        <f>GEW!$D$8+($D21-GEW!$D$8)*SUM(Fasering!$D$5:$D$9)</f>
        <v>2340.73284128248</v>
      </c>
      <c r="F21" s="70">
        <f>GEW!$D$8+($D21-GEW!$D$8)*SUM(Fasering!$D$5:$D$10)</f>
        <v>2451.0658041266643</v>
      </c>
      <c r="G21" s="70">
        <f>GEW!$D$8+($D21-GEW!$D$8)*SUM(Fasering!$D$5:$D$11)</f>
        <v>2561.1507371558164</v>
      </c>
      <c r="H21" s="71">
        <f>GEW!$D$8+($D21-GEW!$D$8)*SUM(Fasering!$D$5:$D$12)</f>
        <v>2671.4837000000002</v>
      </c>
      <c r="I21" s="72">
        <f>($K$3+E21*12*7.57%)*SUM(Fasering!$D$5:$D$9)</f>
        <v>1257.5023693235837</v>
      </c>
      <c r="J21" s="30">
        <f>($K$3+F21*12*7.57%)*SUM(Fasering!$D$5:$D$10)</f>
        <v>1663.9958098260508</v>
      </c>
      <c r="K21" s="30">
        <f>($K$3+G21*12*7.57%)*SUM(Fasering!$D$5:$D$11)</f>
        <v>2099.2132322097846</v>
      </c>
      <c r="L21" s="73">
        <f>($K$3+H21*12*7.57%)*SUM(Fasering!$D$5:$D$12)</f>
        <v>2565.1157930800009</v>
      </c>
    </row>
    <row r="22" spans="1:12" x14ac:dyDescent="0.2">
      <c r="A22" s="52">
        <f t="shared" si="2"/>
        <v>12</v>
      </c>
      <c r="B22" s="16">
        <v>31975.77</v>
      </c>
      <c r="C22" s="16">
        <f t="shared" si="0"/>
        <v>32615.285400000001</v>
      </c>
      <c r="D22" s="68">
        <f t="shared" si="1"/>
        <v>2717.9404500000001</v>
      </c>
      <c r="E22" s="69">
        <f>GEW!$D$8+($D22-GEW!$D$8)*SUM(Fasering!$D$5:$D$9)</f>
        <v>2366.5289559340335</v>
      </c>
      <c r="F22" s="70">
        <f>GEW!$D$8+($D22-GEW!$D$8)*SUM(Fasering!$D$5:$D$10)</f>
        <v>2483.7539616925619</v>
      </c>
      <c r="G22" s="70">
        <f>GEW!$D$8+($D22-GEW!$D$8)*SUM(Fasering!$D$5:$D$11)</f>
        <v>2600.7154442414721</v>
      </c>
      <c r="H22" s="71">
        <f>GEW!$D$8+($D22-GEW!$D$8)*SUM(Fasering!$D$5:$D$12)</f>
        <v>2717.9404500000001</v>
      </c>
      <c r="I22" s="72">
        <f>($K$3+E22*12*7.57%)*SUM(Fasering!$D$5:$D$9)</f>
        <v>1270.514154910519</v>
      </c>
      <c r="J22" s="30">
        <f>($K$3+F22*12*7.57%)*SUM(Fasering!$D$5:$D$10)</f>
        <v>1684.8892130874951</v>
      </c>
      <c r="K22" s="30">
        <f>($K$3+G22*12*7.57%)*SUM(Fasering!$D$5:$D$11)</f>
        <v>2129.8218847067687</v>
      </c>
      <c r="L22" s="73">
        <f>($K$3+H22*12*7.57%)*SUM(Fasering!$D$5:$D$12)</f>
        <v>2607.3171047800006</v>
      </c>
    </row>
    <row r="23" spans="1:12" x14ac:dyDescent="0.2">
      <c r="A23" s="52">
        <f t="shared" si="2"/>
        <v>13</v>
      </c>
      <c r="B23" s="16">
        <v>32166.47</v>
      </c>
      <c r="C23" s="16">
        <f t="shared" si="0"/>
        <v>32809.799400000004</v>
      </c>
      <c r="D23" s="68">
        <f t="shared" si="1"/>
        <v>2734.1499500000004</v>
      </c>
      <c r="E23" s="69">
        <f>GEW!$D$8+($D23-GEW!$D$8)*SUM(Fasering!$D$5:$D$9)</f>
        <v>2375.5296311953116</v>
      </c>
      <c r="F23" s="70">
        <f>GEW!$D$8+($D23-GEW!$D$8)*SUM(Fasering!$D$5:$D$10)</f>
        <v>2495.1593804974596</v>
      </c>
      <c r="G23" s="70">
        <f>GEW!$D$8+($D23-GEW!$D$8)*SUM(Fasering!$D$5:$D$11)</f>
        <v>2614.5202006978525</v>
      </c>
      <c r="H23" s="71">
        <f>GEW!$D$8+($D23-GEW!$D$8)*SUM(Fasering!$D$5:$D$12)</f>
        <v>2734.1499500000009</v>
      </c>
      <c r="I23" s="72">
        <f>($K$3+E23*12*7.57%)*SUM(Fasering!$D$5:$D$9)</f>
        <v>1275.0541741428467</v>
      </c>
      <c r="J23" s="30">
        <f>($K$3+F23*12*7.57%)*SUM(Fasering!$D$5:$D$10)</f>
        <v>1692.1792542583989</v>
      </c>
      <c r="K23" s="30">
        <f>($K$3+G23*12*7.57%)*SUM(Fasering!$D$5:$D$11)</f>
        <v>2140.5017310724716</v>
      </c>
      <c r="L23" s="73">
        <f>($K$3+H23*12*7.57%)*SUM(Fasering!$D$5:$D$12)</f>
        <v>2622.0418145800018</v>
      </c>
    </row>
    <row r="24" spans="1:12" x14ac:dyDescent="0.2">
      <c r="A24" s="52">
        <f t="shared" si="2"/>
        <v>14</v>
      </c>
      <c r="B24" s="16">
        <v>32522.240000000002</v>
      </c>
      <c r="C24" s="16">
        <f t="shared" si="0"/>
        <v>33172.684800000003</v>
      </c>
      <c r="D24" s="68">
        <f t="shared" si="1"/>
        <v>2764.3904000000002</v>
      </c>
      <c r="E24" s="69">
        <f>GEW!$D$8+($D24-GEW!$D$8)*SUM(Fasering!$D$5:$D$9)</f>
        <v>2392.3212947385978</v>
      </c>
      <c r="F24" s="70">
        <f>GEW!$D$8+($D24-GEW!$D$8)*SUM(Fasering!$D$5:$D$10)</f>
        <v>2516.43733460453</v>
      </c>
      <c r="G24" s="70">
        <f>GEW!$D$8+($D24-GEW!$D$8)*SUM(Fasering!$D$5:$D$11)</f>
        <v>2640.274360134068</v>
      </c>
      <c r="H24" s="71">
        <f>GEW!$D$8+($D24-GEW!$D$8)*SUM(Fasering!$D$5:$D$12)</f>
        <v>2764.3904000000002</v>
      </c>
      <c r="I24" s="72">
        <f>($K$3+E24*12*7.57%)*SUM(Fasering!$D$5:$D$9)</f>
        <v>1283.5240359272468</v>
      </c>
      <c r="J24" s="30">
        <f>($K$3+F24*12*7.57%)*SUM(Fasering!$D$5:$D$10)</f>
        <v>1705.7795581250607</v>
      </c>
      <c r="K24" s="30">
        <f>($K$3+G24*12*7.57%)*SUM(Fasering!$D$5:$D$11)</f>
        <v>2160.4260569325975</v>
      </c>
      <c r="L24" s="73">
        <f>($K$3+H24*12*7.57%)*SUM(Fasering!$D$5:$D$12)</f>
        <v>2649.5122393600009</v>
      </c>
    </row>
    <row r="25" spans="1:12" x14ac:dyDescent="0.2">
      <c r="A25" s="52">
        <f t="shared" si="2"/>
        <v>15</v>
      </c>
      <c r="B25" s="16">
        <v>32684.79</v>
      </c>
      <c r="C25" s="16">
        <f t="shared" si="0"/>
        <v>33338.485800000002</v>
      </c>
      <c r="D25" s="68">
        <f t="shared" si="1"/>
        <v>2778.2071500000002</v>
      </c>
      <c r="E25" s="69">
        <f>GEW!$D$8+($D25-GEW!$D$8)*SUM(Fasering!$D$5:$D$9)</f>
        <v>2399.9933438404364</v>
      </c>
      <c r="F25" s="70">
        <f>GEW!$D$8+($D25-GEW!$D$8)*SUM(Fasering!$D$5:$D$10)</f>
        <v>2526.1591533079181</v>
      </c>
      <c r="G25" s="70">
        <f>GEW!$D$8+($D25-GEW!$D$8)*SUM(Fasering!$D$5:$D$11)</f>
        <v>2652.0413405325189</v>
      </c>
      <c r="H25" s="71">
        <f>GEW!$D$8+($D25-GEW!$D$8)*SUM(Fasering!$D$5:$D$12)</f>
        <v>2778.2071500000002</v>
      </c>
      <c r="I25" s="72">
        <f>($K$3+E25*12*7.57%)*SUM(Fasering!$D$5:$D$9)</f>
        <v>1287.3938845177806</v>
      </c>
      <c r="J25" s="30">
        <f>($K$3+F25*12*7.57%)*SUM(Fasering!$D$5:$D$10)</f>
        <v>1711.9934867686393</v>
      </c>
      <c r="K25" s="30">
        <f>($K$3+G25*12*7.57%)*SUM(Fasering!$D$5:$D$11)</f>
        <v>2169.5294078856386</v>
      </c>
      <c r="L25" s="73">
        <f>($K$3+H25*12*7.57%)*SUM(Fasering!$D$5:$D$12)</f>
        <v>2662.0633750600009</v>
      </c>
    </row>
    <row r="26" spans="1:12" x14ac:dyDescent="0.2">
      <c r="A26" s="52">
        <f t="shared" si="2"/>
        <v>16</v>
      </c>
      <c r="B26" s="16">
        <v>33538.97</v>
      </c>
      <c r="C26" s="16">
        <f t="shared" si="0"/>
        <v>34209.749400000001</v>
      </c>
      <c r="D26" s="68">
        <f t="shared" si="1"/>
        <v>2850.8124500000004</v>
      </c>
      <c r="E26" s="69">
        <f>GEW!$D$8+($D26-GEW!$D$8)*SUM(Fasering!$D$5:$D$9)</f>
        <v>2440.3090061093308</v>
      </c>
      <c r="F26" s="70">
        <f>GEW!$D$8+($D26-GEW!$D$8)*SUM(Fasering!$D$5:$D$10)</f>
        <v>2577.2460994786961</v>
      </c>
      <c r="G26" s="70">
        <f>GEW!$D$8+($D26-GEW!$D$8)*SUM(Fasering!$D$5:$D$11)</f>
        <v>2713.875356630635</v>
      </c>
      <c r="H26" s="71">
        <f>GEW!$D$8+($D26-GEW!$D$8)*SUM(Fasering!$D$5:$D$12)</f>
        <v>2850.8124500000004</v>
      </c>
      <c r="I26" s="72">
        <f>($K$3+E26*12*7.57%)*SUM(Fasering!$D$5:$D$9)</f>
        <v>1307.7294567667032</v>
      </c>
      <c r="J26" s="30">
        <f>($K$3+F26*12*7.57%)*SUM(Fasering!$D$5:$D$10)</f>
        <v>1744.646907677725</v>
      </c>
      <c r="K26" s="30">
        <f>($K$3+G26*12*7.57%)*SUM(Fasering!$D$5:$D$11)</f>
        <v>2217.3663830752348</v>
      </c>
      <c r="L26" s="73">
        <f>($K$3+H26*12*7.57%)*SUM(Fasering!$D$5:$D$12)</f>
        <v>2728.018029580001</v>
      </c>
    </row>
    <row r="27" spans="1:12" x14ac:dyDescent="0.2">
      <c r="A27" s="52">
        <f t="shared" si="2"/>
        <v>17</v>
      </c>
      <c r="B27" s="16">
        <v>33552.89</v>
      </c>
      <c r="C27" s="16">
        <f t="shared" si="0"/>
        <v>34223.947800000002</v>
      </c>
      <c r="D27" s="68">
        <f t="shared" si="1"/>
        <v>2851.9956500000003</v>
      </c>
      <c r="E27" s="69">
        <f>GEW!$D$8+($D27-GEW!$D$8)*SUM(Fasering!$D$5:$D$9)</f>
        <v>2440.9660034855078</v>
      </c>
      <c r="F27" s="70">
        <f>GEW!$D$8+($D27-GEW!$D$8)*SUM(Fasering!$D$5:$D$10)</f>
        <v>2578.0786292624616</v>
      </c>
      <c r="G27" s="70">
        <f>GEW!$D$8+($D27-GEW!$D$8)*SUM(Fasering!$D$5:$D$11)</f>
        <v>2714.883024223046</v>
      </c>
      <c r="H27" s="71">
        <f>GEW!$D$8+($D27-GEW!$D$8)*SUM(Fasering!$D$5:$D$12)</f>
        <v>2851.9956500000008</v>
      </c>
      <c r="I27" s="72">
        <f>($K$3+E27*12*7.57%)*SUM(Fasering!$D$5:$D$9)</f>
        <v>1308.0608519828227</v>
      </c>
      <c r="J27" s="30">
        <f>($K$3+F27*12*7.57%)*SUM(Fasering!$D$5:$D$10)</f>
        <v>1745.1790386326225</v>
      </c>
      <c r="K27" s="30">
        <f>($K$3+G27*12*7.57%)*SUM(Fasering!$D$5:$D$11)</f>
        <v>2218.1459502562029</v>
      </c>
      <c r="L27" s="73">
        <f>($K$3+H27*12*7.57%)*SUM(Fasering!$D$5:$D$12)</f>
        <v>2729.0928484600013</v>
      </c>
    </row>
    <row r="28" spans="1:12" x14ac:dyDescent="0.2">
      <c r="A28" s="52">
        <f t="shared" si="2"/>
        <v>18</v>
      </c>
      <c r="B28" s="16">
        <v>34833.07</v>
      </c>
      <c r="C28" s="16">
        <f t="shared" si="0"/>
        <v>35529.731399999997</v>
      </c>
      <c r="D28" s="68">
        <f t="shared" si="1"/>
        <v>2960.81095</v>
      </c>
      <c r="E28" s="69">
        <f>GEW!$D$8+($D28-GEW!$D$8)*SUM(Fasering!$D$5:$D$9)</f>
        <v>2501.3880509736164</v>
      </c>
      <c r="F28" s="70">
        <f>GEW!$D$8+($D28-GEW!$D$8)*SUM(Fasering!$D$5:$D$10)</f>
        <v>2654.6438576088362</v>
      </c>
      <c r="G28" s="70">
        <f>GEW!$D$8+($D28-GEW!$D$8)*SUM(Fasering!$D$5:$D$11)</f>
        <v>2807.5551433647802</v>
      </c>
      <c r="H28" s="71">
        <f>GEW!$D$8+($D28-GEW!$D$8)*SUM(Fasering!$D$5:$D$12)</f>
        <v>2960.81095</v>
      </c>
      <c r="I28" s="72">
        <f>($K$3+E28*12*7.57%)*SUM(Fasering!$D$5:$D$9)</f>
        <v>1338.5382605871275</v>
      </c>
      <c r="J28" s="30">
        <f>($K$3+F28*12*7.57%)*SUM(Fasering!$D$5:$D$10)</f>
        <v>1794.117501695903</v>
      </c>
      <c r="K28" s="30">
        <f>($K$3+G28*12*7.57%)*SUM(Fasering!$D$5:$D$11)</f>
        <v>2289.8403693461105</v>
      </c>
      <c r="L28" s="73">
        <f>($K$3+H28*12*7.57%)*SUM(Fasering!$D$5:$D$12)</f>
        <v>2827.940666980001</v>
      </c>
    </row>
    <row r="29" spans="1:12" x14ac:dyDescent="0.2">
      <c r="A29" s="52">
        <f t="shared" si="2"/>
        <v>19</v>
      </c>
      <c r="B29" s="16">
        <v>34846.99</v>
      </c>
      <c r="C29" s="16">
        <f t="shared" si="0"/>
        <v>35543.929799999998</v>
      </c>
      <c r="D29" s="68">
        <f t="shared" si="1"/>
        <v>2961.9941499999995</v>
      </c>
      <c r="E29" s="69">
        <f>GEW!$D$8+($D29-GEW!$D$8)*SUM(Fasering!$D$5:$D$9)</f>
        <v>2502.045048349793</v>
      </c>
      <c r="F29" s="70">
        <f>GEW!$D$8+($D29-GEW!$D$8)*SUM(Fasering!$D$5:$D$10)</f>
        <v>2655.4763873926022</v>
      </c>
      <c r="G29" s="70">
        <f>GEW!$D$8+($D29-GEW!$D$8)*SUM(Fasering!$D$5:$D$11)</f>
        <v>2808.5628109571908</v>
      </c>
      <c r="H29" s="71">
        <f>GEW!$D$8+($D29-GEW!$D$8)*SUM(Fasering!$D$5:$D$12)</f>
        <v>2961.9941499999995</v>
      </c>
      <c r="I29" s="72">
        <f>($K$3+E29*12*7.57%)*SUM(Fasering!$D$5:$D$9)</f>
        <v>1338.8696558032468</v>
      </c>
      <c r="J29" s="30">
        <f>($K$3+F29*12*7.57%)*SUM(Fasering!$D$5:$D$10)</f>
        <v>1794.6496326508004</v>
      </c>
      <c r="K29" s="30">
        <f>($K$3+G29*12*7.57%)*SUM(Fasering!$D$5:$D$11)</f>
        <v>2290.6199365270777</v>
      </c>
      <c r="L29" s="73">
        <f>($K$3+H29*12*7.57%)*SUM(Fasering!$D$5:$D$12)</f>
        <v>2829.0154858600004</v>
      </c>
    </row>
    <row r="30" spans="1:12" x14ac:dyDescent="0.2">
      <c r="A30" s="52">
        <f t="shared" si="2"/>
        <v>20</v>
      </c>
      <c r="B30" s="16">
        <v>36127.24</v>
      </c>
      <c r="C30" s="16">
        <f t="shared" si="0"/>
        <v>36849.784800000001</v>
      </c>
      <c r="D30" s="68">
        <f t="shared" si="1"/>
        <v>3070.8153999999995</v>
      </c>
      <c r="E30" s="69">
        <f>GEW!$D$8+($D30-GEW!$D$8)*SUM(Fasering!$D$5:$D$9)</f>
        <v>2562.4703997040174</v>
      </c>
      <c r="F30" s="70">
        <f>GEW!$D$8+($D30-GEW!$D$8)*SUM(Fasering!$D$5:$D$10)</f>
        <v>2732.0458023111651</v>
      </c>
      <c r="G30" s="70">
        <f>GEW!$D$8+($D30-GEW!$D$8)*SUM(Fasering!$D$5:$D$11)</f>
        <v>2901.2399973928523</v>
      </c>
      <c r="H30" s="71">
        <f>GEW!$D$8+($D30-GEW!$D$8)*SUM(Fasering!$D$5:$D$12)</f>
        <v>3070.8153999999995</v>
      </c>
      <c r="I30" s="72">
        <f>($K$3+E30*12*7.57%)*SUM(Fasering!$D$5:$D$9)</f>
        <v>1369.3487309064835</v>
      </c>
      <c r="J30" s="30">
        <f>($K$3+F30*12*7.57%)*SUM(Fasering!$D$5:$D$10)</f>
        <v>1843.590771659975</v>
      </c>
      <c r="K30" s="30">
        <f>($K$3+G30*12*7.57%)*SUM(Fasering!$D$5:$D$11)</f>
        <v>2362.3182758542462</v>
      </c>
      <c r="L30" s="73">
        <f>($K$3+H30*12*7.57%)*SUM(Fasering!$D$5:$D$12)</f>
        <v>2927.8687093600001</v>
      </c>
    </row>
    <row r="31" spans="1:12" x14ac:dyDescent="0.2">
      <c r="A31" s="52">
        <f t="shared" si="2"/>
        <v>21</v>
      </c>
      <c r="B31" s="16">
        <v>36141.160000000003</v>
      </c>
      <c r="C31" s="16">
        <f t="shared" si="0"/>
        <v>36863.983200000002</v>
      </c>
      <c r="D31" s="68">
        <f t="shared" si="1"/>
        <v>3071.9986000000004</v>
      </c>
      <c r="E31" s="69">
        <f>GEW!$D$8+($D31-GEW!$D$8)*SUM(Fasering!$D$5:$D$9)</f>
        <v>2563.1273970801949</v>
      </c>
      <c r="F31" s="70">
        <f>GEW!$D$8+($D31-GEW!$D$8)*SUM(Fasering!$D$5:$D$10)</f>
        <v>2732.8783320949315</v>
      </c>
      <c r="G31" s="70">
        <f>GEW!$D$8+($D31-GEW!$D$8)*SUM(Fasering!$D$5:$D$11)</f>
        <v>2902.2476649852638</v>
      </c>
      <c r="H31" s="71">
        <f>GEW!$D$8+($D31-GEW!$D$8)*SUM(Fasering!$D$5:$D$12)</f>
        <v>3071.9986000000008</v>
      </c>
      <c r="I31" s="72">
        <f>($K$3+E31*12*7.57%)*SUM(Fasering!$D$5:$D$9)</f>
        <v>1369.6801261226033</v>
      </c>
      <c r="J31" s="30">
        <f>($K$3+F31*12*7.57%)*SUM(Fasering!$D$5:$D$10)</f>
        <v>1844.1229026148726</v>
      </c>
      <c r="K31" s="30">
        <f>($K$3+G31*12*7.57%)*SUM(Fasering!$D$5:$D$11)</f>
        <v>2363.0978430352143</v>
      </c>
      <c r="L31" s="73">
        <f>($K$3+H31*12*7.57%)*SUM(Fasering!$D$5:$D$12)</f>
        <v>2928.9435282400013</v>
      </c>
    </row>
    <row r="32" spans="1:12" x14ac:dyDescent="0.2">
      <c r="A32" s="52">
        <f t="shared" si="2"/>
        <v>22</v>
      </c>
      <c r="B32" s="16">
        <v>37421.35</v>
      </c>
      <c r="C32" s="16">
        <f t="shared" si="0"/>
        <v>38169.777000000002</v>
      </c>
      <c r="D32" s="68">
        <f t="shared" si="1"/>
        <v>3180.81475</v>
      </c>
      <c r="E32" s="69">
        <f>GEW!$D$8+($D32-GEW!$D$8)*SUM(Fasering!$D$5:$D$9)</f>
        <v>2623.5499165491774</v>
      </c>
      <c r="F32" s="70">
        <f>GEW!$D$8+($D32-GEW!$D$8)*SUM(Fasering!$D$5:$D$10)</f>
        <v>2809.444158523047</v>
      </c>
      <c r="G32" s="70">
        <f>GEW!$D$8+($D32-GEW!$D$8)*SUM(Fasering!$D$5:$D$11)</f>
        <v>2994.9205080261299</v>
      </c>
      <c r="H32" s="71">
        <f>GEW!$D$8+($D32-GEW!$D$8)*SUM(Fasering!$D$5:$D$12)</f>
        <v>3180.8147500000005</v>
      </c>
      <c r="I32" s="72">
        <f>($K$3+E32*12*7.57%)*SUM(Fasering!$D$5:$D$9)</f>
        <v>1400.1577727981844</v>
      </c>
      <c r="J32" s="30">
        <f>($K$3+F32*12*7.57%)*SUM(Fasering!$D$5:$D$10)</f>
        <v>1893.0617479561379</v>
      </c>
      <c r="K32" s="30">
        <f>($K$3+G32*12*7.57%)*SUM(Fasering!$D$5:$D$11)</f>
        <v>2434.7928221590159</v>
      </c>
      <c r="L32" s="73">
        <f>($K$3+H32*12*7.57%)*SUM(Fasering!$D$5:$D$12)</f>
        <v>3027.7921189000008</v>
      </c>
    </row>
    <row r="33" spans="1:12" x14ac:dyDescent="0.2">
      <c r="A33" s="52">
        <f t="shared" si="2"/>
        <v>23</v>
      </c>
      <c r="B33" s="16">
        <v>38715.51</v>
      </c>
      <c r="C33" s="16">
        <f t="shared" si="0"/>
        <v>39489.820200000002</v>
      </c>
      <c r="D33" s="68">
        <f t="shared" si="1"/>
        <v>3290.81835</v>
      </c>
      <c r="E33" s="69">
        <f>GEW!$D$8+($D33-GEW!$D$8)*SUM(Fasering!$D$5:$D$9)</f>
        <v>2684.6317932987049</v>
      </c>
      <c r="F33" s="70">
        <f>GEW!$D$8+($D33-GEW!$D$8)*SUM(Fasering!$D$5:$D$10)</f>
        <v>2886.8455051436349</v>
      </c>
      <c r="G33" s="70">
        <f>GEW!$D$8+($D33-GEW!$D$8)*SUM(Fasering!$D$5:$D$11)</f>
        <v>3088.6046381550705</v>
      </c>
      <c r="H33" s="71">
        <f>GEW!$D$8+($D33-GEW!$D$8)*SUM(Fasering!$D$5:$D$12)</f>
        <v>3290.8183500000005</v>
      </c>
      <c r="I33" s="72">
        <f>($K$3+E33*12*7.57%)*SUM(Fasering!$D$5:$D$9)</f>
        <v>1430.9680050462644</v>
      </c>
      <c r="J33" s="30">
        <f>($K$3+F33*12*7.57%)*SUM(Fasering!$D$5:$D$10)</f>
        <v>1942.5346356422251</v>
      </c>
      <c r="K33" s="30">
        <f>($K$3+G33*12*7.57%)*SUM(Fasering!$D$5:$D$11)</f>
        <v>2507.2701686332584</v>
      </c>
      <c r="L33" s="73">
        <f>($K$3+H33*12*7.57%)*SUM(Fasering!$D$5:$D$12)</f>
        <v>3127.7193891400011</v>
      </c>
    </row>
    <row r="34" spans="1:12" x14ac:dyDescent="0.2">
      <c r="A34" s="52">
        <f t="shared" si="2"/>
        <v>24</v>
      </c>
      <c r="B34" s="16">
        <v>39995.75</v>
      </c>
      <c r="C34" s="16">
        <f t="shared" si="0"/>
        <v>40795.665000000001</v>
      </c>
      <c r="D34" s="68">
        <f t="shared" si="1"/>
        <v>3399.6387500000001</v>
      </c>
      <c r="E34" s="69">
        <f>GEW!$D$8+($D34-GEW!$D$8)*SUM(Fasering!$D$5:$D$9)</f>
        <v>2745.0566726720558</v>
      </c>
      <c r="F34" s="70">
        <f>GEW!$D$8+($D34-GEW!$D$8)*SUM(Fasering!$D$5:$D$10)</f>
        <v>2963.4143219804573</v>
      </c>
      <c r="G34" s="70">
        <f>GEW!$D$8+($D34-GEW!$D$8)*SUM(Fasering!$D$5:$D$11)</f>
        <v>3181.281100691599</v>
      </c>
      <c r="H34" s="71">
        <f>GEW!$D$8+($D34-GEW!$D$8)*SUM(Fasering!$D$5:$D$12)</f>
        <v>3399.6387500000001</v>
      </c>
      <c r="I34" s="72">
        <f>($K$3+E34*12*7.57%)*SUM(Fasering!$D$5:$D$9)</f>
        <v>1461.4468420782252</v>
      </c>
      <c r="J34" s="30">
        <f>($K$3+F34*12*7.57%)*SUM(Fasering!$D$5:$D$10)</f>
        <v>1991.4753923734152</v>
      </c>
      <c r="K34" s="30">
        <f>($K$3+G34*12*7.57%)*SUM(Fasering!$D$5:$D$11)</f>
        <v>2578.9679479265319</v>
      </c>
      <c r="L34" s="73">
        <f>($K$3+H34*12*7.57%)*SUM(Fasering!$D$5:$D$12)</f>
        <v>3226.5718405000011</v>
      </c>
    </row>
    <row r="35" spans="1:12" x14ac:dyDescent="0.2">
      <c r="A35" s="52">
        <f t="shared" si="2"/>
        <v>25</v>
      </c>
      <c r="B35" s="16">
        <v>40082.21</v>
      </c>
      <c r="C35" s="16">
        <f t="shared" si="0"/>
        <v>40883.854200000002</v>
      </c>
      <c r="D35" s="68">
        <f t="shared" si="1"/>
        <v>3406.98785</v>
      </c>
      <c r="E35" s="69">
        <f>GEW!$D$8+($D35-GEW!$D$8)*SUM(Fasering!$D$5:$D$9)</f>
        <v>2749.1374193059837</v>
      </c>
      <c r="F35" s="70">
        <f>GEW!$D$8+($D35-GEW!$D$8)*SUM(Fasering!$D$5:$D$10)</f>
        <v>2968.5853367149693</v>
      </c>
      <c r="G35" s="70">
        <f>GEW!$D$8+($D35-GEW!$D$8)*SUM(Fasering!$D$5:$D$11)</f>
        <v>3187.5399325910148</v>
      </c>
      <c r="H35" s="71">
        <f>GEW!$D$8+($D35-GEW!$D$8)*SUM(Fasering!$D$5:$D$12)</f>
        <v>3406.9878500000004</v>
      </c>
      <c r="I35" s="72">
        <f>($K$3+E35*12*7.57%)*SUM(Fasering!$D$5:$D$9)</f>
        <v>1463.5052063300711</v>
      </c>
      <c r="J35" s="30">
        <f>($K$3+F35*12*7.57%)*SUM(Fasering!$D$5:$D$10)</f>
        <v>1994.7805678303441</v>
      </c>
      <c r="K35" s="30">
        <f>($K$3+G35*12*7.57%)*SUM(Fasering!$D$5:$D$11)</f>
        <v>2583.8100009772843</v>
      </c>
      <c r="L35" s="73">
        <f>($K$3+H35*12*7.57%)*SUM(Fasering!$D$5:$D$12)</f>
        <v>3233.2477629400014</v>
      </c>
    </row>
    <row r="36" spans="1:12" x14ac:dyDescent="0.2">
      <c r="A36" s="52">
        <f t="shared" si="2"/>
        <v>26</v>
      </c>
      <c r="B36" s="16">
        <v>40149.47</v>
      </c>
      <c r="C36" s="16">
        <f t="shared" si="0"/>
        <v>40952.4594</v>
      </c>
      <c r="D36" s="68">
        <f t="shared" si="1"/>
        <v>3412.7049500000003</v>
      </c>
      <c r="E36" s="69">
        <f>GEW!$D$8+($D36-GEW!$D$8)*SUM(Fasering!$D$5:$D$9)</f>
        <v>2752.3119626624261</v>
      </c>
      <c r="F36" s="70">
        <f>GEW!$D$8+($D36-GEW!$D$8)*SUM(Fasering!$D$5:$D$10)</f>
        <v>2972.6080345063556</v>
      </c>
      <c r="G36" s="70">
        <f>GEW!$D$8+($D36-GEW!$D$8)*SUM(Fasering!$D$5:$D$11)</f>
        <v>3192.4088781560708</v>
      </c>
      <c r="H36" s="71">
        <f>GEW!$D$8+($D36-GEW!$D$8)*SUM(Fasering!$D$5:$D$12)</f>
        <v>3412.7049500000003</v>
      </c>
      <c r="I36" s="72">
        <f>($K$3+E36*12*7.57%)*SUM(Fasering!$D$5:$D$9)</f>
        <v>1465.1064737320971</v>
      </c>
      <c r="J36" s="30">
        <f>($K$3+F36*12*7.57%)*SUM(Fasering!$D$5:$D$10)</f>
        <v>1997.3517695563794</v>
      </c>
      <c r="K36" s="30">
        <f>($K$3+G36*12*7.57%)*SUM(Fasering!$D$5:$D$11)</f>
        <v>2587.5767889508411</v>
      </c>
      <c r="L36" s="73">
        <f>($K$3+H36*12*7.57%)*SUM(Fasering!$D$5:$D$12)</f>
        <v>3238.4411765800019</v>
      </c>
    </row>
    <row r="37" spans="1:12" x14ac:dyDescent="0.2">
      <c r="A37" s="52">
        <f t="shared" si="2"/>
        <v>27</v>
      </c>
      <c r="B37" s="16">
        <v>40225.81</v>
      </c>
      <c r="C37" s="16">
        <f t="shared" si="0"/>
        <v>41030.326199999996</v>
      </c>
      <c r="D37" s="68">
        <f t="shared" si="1"/>
        <v>3419.1938499999997</v>
      </c>
      <c r="E37" s="69">
        <f>GEW!$D$8+($D37-GEW!$D$8)*SUM(Fasering!$D$5:$D$9)</f>
        <v>2755.9150646521789</v>
      </c>
      <c r="F37" s="70">
        <f>GEW!$D$8+($D37-GEW!$D$8)*SUM(Fasering!$D$5:$D$10)</f>
        <v>2977.1737905187615</v>
      </c>
      <c r="G37" s="70">
        <f>GEW!$D$8+($D37-GEW!$D$8)*SUM(Fasering!$D$5:$D$11)</f>
        <v>3197.935124133417</v>
      </c>
      <c r="H37" s="71">
        <f>GEW!$D$8+($D37-GEW!$D$8)*SUM(Fasering!$D$5:$D$12)</f>
        <v>3419.1938499999997</v>
      </c>
      <c r="I37" s="72">
        <f>($K$3+E37*12*7.57%)*SUM(Fasering!$D$5:$D$9)</f>
        <v>1466.9239098526837</v>
      </c>
      <c r="J37" s="30">
        <f>($K$3+F37*12*7.57%)*SUM(Fasering!$D$5:$D$10)</f>
        <v>2000.2700796926497</v>
      </c>
      <c r="K37" s="30">
        <f>($K$3+G37*12*7.57%)*SUM(Fasering!$D$5:$D$11)</f>
        <v>2591.852087700488</v>
      </c>
      <c r="L37" s="73">
        <f>($K$3+H37*12*7.57%)*SUM(Fasering!$D$5:$D$12)</f>
        <v>3244.3356933400009</v>
      </c>
    </row>
    <row r="38" spans="1:12" x14ac:dyDescent="0.2">
      <c r="A38" s="52">
        <f t="shared" si="2"/>
        <v>28</v>
      </c>
      <c r="B38" s="16">
        <v>40283.57</v>
      </c>
      <c r="C38" s="16">
        <f t="shared" si="0"/>
        <v>41089.241399999999</v>
      </c>
      <c r="D38" s="68">
        <f t="shared" si="1"/>
        <v>3424.1034500000001</v>
      </c>
      <c r="E38" s="69">
        <f>GEW!$D$8+($D38-GEW!$D$8)*SUM(Fasering!$D$5:$D$9)</f>
        <v>2758.6412261786154</v>
      </c>
      <c r="F38" s="70">
        <f>GEW!$D$8+($D38-GEW!$D$8)*SUM(Fasering!$D$5:$D$10)</f>
        <v>2980.6283106559977</v>
      </c>
      <c r="G38" s="70">
        <f>GEW!$D$8+($D38-GEW!$D$8)*SUM(Fasering!$D$5:$D$11)</f>
        <v>3202.1163655226183</v>
      </c>
      <c r="H38" s="71">
        <f>GEW!$D$8+($D38-GEW!$D$8)*SUM(Fasering!$D$5:$D$12)</f>
        <v>3424.1034500000005</v>
      </c>
      <c r="I38" s="72">
        <f>($K$3+E38*12*7.57%)*SUM(Fasering!$D$5:$D$9)</f>
        <v>1468.2990095425591</v>
      </c>
      <c r="J38" s="30">
        <f>($K$3+F38*12*7.57%)*SUM(Fasering!$D$5:$D$10)</f>
        <v>2002.4781173330875</v>
      </c>
      <c r="K38" s="30">
        <f>($K$3+G38*12*7.57%)*SUM(Fasering!$D$5:$D$11)</f>
        <v>2595.0868434743893</v>
      </c>
      <c r="L38" s="73">
        <f>($K$3+H38*12*7.57%)*SUM(Fasering!$D$5:$D$12)</f>
        <v>3248.7955739800018</v>
      </c>
    </row>
    <row r="39" spans="1:12" x14ac:dyDescent="0.2">
      <c r="A39" s="52">
        <f t="shared" si="2"/>
        <v>29</v>
      </c>
      <c r="B39" s="16">
        <v>40337.040000000001</v>
      </c>
      <c r="C39" s="16">
        <f t="shared" si="0"/>
        <v>41143.7808</v>
      </c>
      <c r="D39" s="68">
        <f t="shared" si="1"/>
        <v>3428.6484</v>
      </c>
      <c r="E39" s="69">
        <f>GEW!$D$8+($D39-GEW!$D$8)*SUM(Fasering!$D$5:$D$9)</f>
        <v>2761.1649079102385</v>
      </c>
      <c r="F39" s="70">
        <f>GEW!$D$8+($D39-GEW!$D$8)*SUM(Fasering!$D$5:$D$10)</f>
        <v>2983.826253726254</v>
      </c>
      <c r="G39" s="70">
        <f>GEW!$D$8+($D39-GEW!$D$8)*SUM(Fasering!$D$5:$D$11)</f>
        <v>3205.9870541839846</v>
      </c>
      <c r="H39" s="71">
        <f>GEW!$D$8+($D39-GEW!$D$8)*SUM(Fasering!$D$5:$D$12)</f>
        <v>3428.6484</v>
      </c>
      <c r="I39" s="72">
        <f>($K$3+E39*12*7.57%)*SUM(Fasering!$D$5:$D$9)</f>
        <v>1469.5719766550528</v>
      </c>
      <c r="J39" s="30">
        <f>($K$3+F39*12*7.57%)*SUM(Fasering!$D$5:$D$10)</f>
        <v>2004.5221577180282</v>
      </c>
      <c r="K39" s="30">
        <f>($K$3+G39*12*7.57%)*SUM(Fasering!$D$5:$D$11)</f>
        <v>2598.0813447076048</v>
      </c>
      <c r="L39" s="73">
        <f>($K$3+H39*12*7.57%)*SUM(Fasering!$D$5:$D$12)</f>
        <v>3252.924206560001</v>
      </c>
    </row>
    <row r="40" spans="1:12" x14ac:dyDescent="0.2">
      <c r="A40" s="52">
        <f t="shared" si="2"/>
        <v>30</v>
      </c>
      <c r="B40" s="16">
        <v>40386.620000000003</v>
      </c>
      <c r="C40" s="16">
        <f t="shared" si="0"/>
        <v>41194.352400000003</v>
      </c>
      <c r="D40" s="68">
        <f t="shared" si="1"/>
        <v>3432.8627000000001</v>
      </c>
      <c r="E40" s="69">
        <f>GEW!$D$8+($D40-GEW!$D$8)*SUM(Fasering!$D$5:$D$9)</f>
        <v>2763.504989081996</v>
      </c>
      <c r="F40" s="70">
        <f>GEW!$D$8+($D40-GEW!$D$8)*SUM(Fasering!$D$5:$D$10)</f>
        <v>2986.791542999179</v>
      </c>
      <c r="G40" s="70">
        <f>GEW!$D$8+($D40-GEW!$D$8)*SUM(Fasering!$D$5:$D$11)</f>
        <v>3209.5761460828171</v>
      </c>
      <c r="H40" s="71">
        <f>GEW!$D$8+($D40-GEW!$D$8)*SUM(Fasering!$D$5:$D$12)</f>
        <v>3432.8627000000006</v>
      </c>
      <c r="I40" s="72">
        <f>($K$3+E40*12*7.57%)*SUM(Fasering!$D$5:$D$9)</f>
        <v>1470.7523340412029</v>
      </c>
      <c r="J40" s="30">
        <f>($K$3+F40*12*7.57%)*SUM(Fasering!$D$5:$D$10)</f>
        <v>2006.4174919668662</v>
      </c>
      <c r="K40" s="30">
        <f>($K$3+G40*12*7.57%)*SUM(Fasering!$D$5:$D$11)</f>
        <v>2600.8579927559085</v>
      </c>
      <c r="L40" s="73">
        <f>($K$3+H40*12*7.57%)*SUM(Fasering!$D$5:$D$12)</f>
        <v>3256.7524766800016</v>
      </c>
    </row>
    <row r="41" spans="1:12" x14ac:dyDescent="0.2">
      <c r="A41" s="52">
        <f t="shared" si="2"/>
        <v>31</v>
      </c>
      <c r="B41" s="16">
        <v>40432.5</v>
      </c>
      <c r="C41" s="16">
        <f t="shared" si="0"/>
        <v>41241.15</v>
      </c>
      <c r="D41" s="68">
        <f t="shared" si="1"/>
        <v>3436.7625000000003</v>
      </c>
      <c r="E41" s="69">
        <f>GEW!$D$8+($D41-GEW!$D$8)*SUM(Fasering!$D$5:$D$9)</f>
        <v>2765.6704373304879</v>
      </c>
      <c r="F41" s="70">
        <f>GEW!$D$8+($D41-GEW!$D$8)*SUM(Fasering!$D$5:$D$10)</f>
        <v>2989.5355420278561</v>
      </c>
      <c r="G41" s="70">
        <f>GEW!$D$8+($D41-GEW!$D$8)*SUM(Fasering!$D$5:$D$11)</f>
        <v>3212.8973953026325</v>
      </c>
      <c r="H41" s="71">
        <f>GEW!$D$8+($D41-GEW!$D$8)*SUM(Fasering!$D$5:$D$12)</f>
        <v>3436.7625000000007</v>
      </c>
      <c r="I41" s="72">
        <f>($K$3+E41*12*7.57%)*SUM(Fasering!$D$5:$D$9)</f>
        <v>1471.8446050552523</v>
      </c>
      <c r="J41" s="30">
        <f>($K$3+F41*12*7.57%)*SUM(Fasering!$D$5:$D$10)</f>
        <v>2008.1713833613135</v>
      </c>
      <c r="K41" s="30">
        <f>($K$3+G41*12*7.57%)*SUM(Fasering!$D$5:$D$11)</f>
        <v>2603.4274282632946</v>
      </c>
      <c r="L41" s="73">
        <f>($K$3+H41*12*7.57%)*SUM(Fasering!$D$5:$D$12)</f>
        <v>3260.2950550000019</v>
      </c>
    </row>
    <row r="42" spans="1:12" x14ac:dyDescent="0.2">
      <c r="A42" s="52">
        <f t="shared" si="2"/>
        <v>32</v>
      </c>
      <c r="B42" s="16">
        <v>40475.01</v>
      </c>
      <c r="C42" s="16">
        <f t="shared" si="0"/>
        <v>41284.510200000004</v>
      </c>
      <c r="D42" s="68">
        <f t="shared" si="1"/>
        <v>3440.3758499999999</v>
      </c>
      <c r="E42" s="69">
        <f>GEW!$D$8+($D42-GEW!$D$8)*SUM(Fasering!$D$5:$D$9)</f>
        <v>2767.676828024546</v>
      </c>
      <c r="F42" s="70">
        <f>GEW!$D$8+($D42-GEW!$D$8)*SUM(Fasering!$D$5:$D$10)</f>
        <v>2992.0779875097446</v>
      </c>
      <c r="G42" s="70">
        <f>GEW!$D$8+($D42-GEW!$D$8)*SUM(Fasering!$D$5:$D$11)</f>
        <v>3215.9746905148013</v>
      </c>
      <c r="H42" s="71">
        <f>GEW!$D$8+($D42-GEW!$D$8)*SUM(Fasering!$D$5:$D$12)</f>
        <v>3440.3758500000004</v>
      </c>
      <c r="I42" s="72">
        <f>($K$3+E42*12*7.57%)*SUM(Fasering!$D$5:$D$9)</f>
        <v>1472.8566460493068</v>
      </c>
      <c r="J42" s="30">
        <f>($K$3+F42*12*7.57%)*SUM(Fasering!$D$5:$D$10)</f>
        <v>2009.7964470748691</v>
      </c>
      <c r="K42" s="30">
        <f>($K$3+G42*12*7.57%)*SUM(Fasering!$D$5:$D$11)</f>
        <v>2605.8081323482756</v>
      </c>
      <c r="L42" s="73">
        <f>($K$3+H42*12*7.57%)*SUM(Fasering!$D$5:$D$12)</f>
        <v>3263.5774221400015</v>
      </c>
    </row>
    <row r="43" spans="1:12" x14ac:dyDescent="0.2">
      <c r="A43" s="52">
        <f t="shared" si="2"/>
        <v>33</v>
      </c>
      <c r="B43" s="16">
        <v>40514.35</v>
      </c>
      <c r="C43" s="16">
        <f t="shared" si="0"/>
        <v>41324.637000000002</v>
      </c>
      <c r="D43" s="68">
        <f t="shared" si="1"/>
        <v>3443.7197499999997</v>
      </c>
      <c r="E43" s="69">
        <f>GEW!$D$8+($D43-GEW!$D$8)*SUM(Fasering!$D$5:$D$9)</f>
        <v>2769.5336007816441</v>
      </c>
      <c r="F43" s="70">
        <f>GEW!$D$8+($D43-GEW!$D$8)*SUM(Fasering!$D$5:$D$10)</f>
        <v>2994.4308410796693</v>
      </c>
      <c r="G43" s="70">
        <f>GEW!$D$8+($D43-GEW!$D$8)*SUM(Fasering!$D$5:$D$11)</f>
        <v>3218.8225097019749</v>
      </c>
      <c r="H43" s="71">
        <f>GEW!$D$8+($D43-GEW!$D$8)*SUM(Fasering!$D$5:$D$12)</f>
        <v>3443.7197500000002</v>
      </c>
      <c r="I43" s="72">
        <f>($K$3+E43*12*7.57%)*SUM(Fasering!$D$5:$D$9)</f>
        <v>1473.7932184488857</v>
      </c>
      <c r="J43" s="30">
        <f>($K$3+F43*12*7.57%)*SUM(Fasering!$D$5:$D$10)</f>
        <v>2011.3003286672308</v>
      </c>
      <c r="K43" s="30">
        <f>($K$3+G43*12*7.57%)*SUM(Fasering!$D$5:$D$11)</f>
        <v>2608.0113056887412</v>
      </c>
      <c r="L43" s="73">
        <f>($K$3+H43*12*7.57%)*SUM(Fasering!$D$5:$D$12)</f>
        <v>3266.6150209000016</v>
      </c>
    </row>
    <row r="44" spans="1:12" x14ac:dyDescent="0.2">
      <c r="A44" s="52">
        <f t="shared" si="2"/>
        <v>34</v>
      </c>
      <c r="B44" s="16">
        <v>40550.800000000003</v>
      </c>
      <c r="C44" s="16">
        <f t="shared" si="0"/>
        <v>41361.816000000006</v>
      </c>
      <c r="D44" s="68">
        <f t="shared" si="1"/>
        <v>3446.8180000000002</v>
      </c>
      <c r="E44" s="69">
        <f>GEW!$D$8+($D44-GEW!$D$8)*SUM(Fasering!$D$5:$D$9)</f>
        <v>2771.2539710662463</v>
      </c>
      <c r="F44" s="70">
        <f>GEW!$D$8+($D44-GEW!$D$8)*SUM(Fasering!$D$5:$D$10)</f>
        <v>2996.6108490263846</v>
      </c>
      <c r="G44" s="70">
        <f>GEW!$D$8+($D44-GEW!$D$8)*SUM(Fasering!$D$5:$D$11)</f>
        <v>3221.4611220398619</v>
      </c>
      <c r="H44" s="71">
        <f>GEW!$D$8+($D44-GEW!$D$8)*SUM(Fasering!$D$5:$D$12)</f>
        <v>3446.8180000000002</v>
      </c>
      <c r="I44" s="72">
        <f>($K$3+E44*12*7.57%)*SUM(Fasering!$D$5:$D$9)</f>
        <v>1474.6609882497164</v>
      </c>
      <c r="J44" s="30">
        <f>($K$3+F44*12*7.57%)*SUM(Fasering!$D$5:$D$10)</f>
        <v>2012.6937319219739</v>
      </c>
      <c r="K44" s="30">
        <f>($K$3+G44*12*7.57%)*SUM(Fasering!$D$5:$D$11)</f>
        <v>2610.0526292337327</v>
      </c>
      <c r="L44" s="73">
        <f>($K$3+H44*12*7.57%)*SUM(Fasering!$D$5:$D$12)</f>
        <v>3269.4294712000014</v>
      </c>
    </row>
    <row r="45" spans="1:12" x14ac:dyDescent="0.2">
      <c r="A45" s="52">
        <f t="shared" si="2"/>
        <v>35</v>
      </c>
      <c r="B45" s="16">
        <v>40584.519999999997</v>
      </c>
      <c r="C45" s="16">
        <f t="shared" si="0"/>
        <v>41396.210399999996</v>
      </c>
      <c r="D45" s="68">
        <f t="shared" si="1"/>
        <v>3449.6841999999997</v>
      </c>
      <c r="E45" s="69">
        <f>GEW!$D$8+($D45-GEW!$D$8)*SUM(Fasering!$D$5:$D$9)</f>
        <v>2772.8454905723302</v>
      </c>
      <c r="F45" s="70">
        <f>GEW!$D$8+($D45-GEW!$D$8)*SUM(Fasering!$D$5:$D$10)</f>
        <v>2998.6275806577487</v>
      </c>
      <c r="G45" s="70">
        <f>GEW!$D$8+($D45-GEW!$D$8)*SUM(Fasering!$D$5:$D$11)</f>
        <v>3223.9021099145821</v>
      </c>
      <c r="H45" s="71">
        <f>GEW!$D$8+($D45-GEW!$D$8)*SUM(Fasering!$D$5:$D$12)</f>
        <v>3449.6841999999997</v>
      </c>
      <c r="I45" s="72">
        <f>($K$3+E45*12*7.57%)*SUM(Fasering!$D$5:$D$9)</f>
        <v>1475.4637645922126</v>
      </c>
      <c r="J45" s="30">
        <f>($K$3+F45*12*7.57%)*SUM(Fasering!$D$5:$D$10)</f>
        <v>2013.9827732868553</v>
      </c>
      <c r="K45" s="30">
        <f>($K$3+G45*12*7.57%)*SUM(Fasering!$D$5:$D$11)</f>
        <v>2611.9410635255599</v>
      </c>
      <c r="L45" s="73">
        <f>($K$3+H45*12*7.57%)*SUM(Fasering!$D$5:$D$12)</f>
        <v>3272.0331272800008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Inhoud</vt:lpstr>
      <vt:lpstr>Fasering</vt:lpstr>
      <vt:lpstr>L4</vt:lpstr>
      <vt:lpstr>L3</vt:lpstr>
      <vt:lpstr>L2</vt:lpstr>
      <vt:lpstr>A3</vt:lpstr>
      <vt:lpstr>A2</vt:lpstr>
      <vt:lpstr>A1</vt:lpstr>
      <vt:lpstr>B3</vt:lpstr>
      <vt:lpstr>B2B</vt:lpstr>
      <vt:lpstr>B2A</vt:lpstr>
      <vt:lpstr>B1C</vt:lpstr>
      <vt:lpstr>B1B</vt:lpstr>
      <vt:lpstr>MV2</vt:lpstr>
      <vt:lpstr>MV1</vt:lpstr>
      <vt:lpstr>MV1bis</vt:lpstr>
      <vt:lpstr>L1</vt:lpstr>
      <vt:lpstr>K3</vt:lpstr>
      <vt:lpstr>G1</vt:lpstr>
      <vt:lpstr>GS</vt:lpstr>
      <vt:lpstr>GEW</vt:lpstr>
      <vt:lpstr>'A1'!Print_Titles</vt:lpstr>
      <vt:lpstr>'A2'!Print_Titles</vt:lpstr>
      <vt:lpstr>'A3'!Print_Titles</vt:lpstr>
      <vt:lpstr>B1B!Print_Titles</vt:lpstr>
      <vt:lpstr>B1C!Print_Titles</vt:lpstr>
      <vt:lpstr>B2A!Print_Titles</vt:lpstr>
      <vt:lpstr>B2B!Print_Titles</vt:lpstr>
      <vt:lpstr>'B3'!Print_Titles</vt:lpstr>
      <vt:lpstr>'G1'!Print_Titles</vt:lpstr>
      <vt:lpstr>GS!Print_Titles</vt:lpstr>
      <vt:lpstr>'K3'!Print_Titles</vt:lpstr>
      <vt:lpstr>'L1'!Print_Titles</vt:lpstr>
      <vt:lpstr>'L2'!Print_Titles</vt:lpstr>
      <vt:lpstr>'L3'!Print_Titles</vt:lpstr>
      <vt:lpstr>'L4'!Print_Titles</vt:lpstr>
      <vt:lpstr>'MV1'!Print_Titles</vt:lpstr>
      <vt:lpstr>MV1bis!Print_Titles</vt:lpstr>
      <vt:lpstr>'MV2'!Print_Titles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Jaminé</dc:creator>
  <cp:lastModifiedBy>DEPONDT Wim</cp:lastModifiedBy>
  <cp:lastPrinted>2014-11-14T13:39:11Z</cp:lastPrinted>
  <dcterms:created xsi:type="dcterms:W3CDTF">2014-03-22T15:25:44Z</dcterms:created>
  <dcterms:modified xsi:type="dcterms:W3CDTF">2021-10-26T11:17:21Z</dcterms:modified>
</cp:coreProperties>
</file>